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36CF368C-15C8-4C1F-82D2-8E04EC612886}" xr6:coauthVersionLast="36" xr6:coauthVersionMax="36" xr10:uidLastSave="{00000000-0000-0000-0000-000000000000}"/>
  <bookViews>
    <workbookView xWindow="0" yWindow="0" windowWidth="28800" windowHeight="12437" firstSheet="2" activeTab="3" xr2:uid="{00000000-000D-0000-FFFF-FFFF00000000}"/>
  </bookViews>
  <sheets>
    <sheet name="анализ ВФЦ (2023)" sheetId="7" state="hidden" r:id="rId1"/>
    <sheet name="анализ ВФЦ" sheetId="2" state="hidden" r:id="rId2"/>
    <sheet name="для стороны" sheetId="6" r:id="rId3"/>
    <sheet name="материалы" sheetId="8" r:id="rId4"/>
    <sheet name="Лист3" sheetId="3" state="hidden" r:id="rId5"/>
    <sheet name="Лист4" sheetId="4" state="hidden" r:id="rId6"/>
    <sheet name="Лист5" sheetId="5" state="hidden" r:id="rId7"/>
  </sheets>
  <definedNames>
    <definedName name="_Toc462223943" localSheetId="2">'для стороны'!#REF!</definedName>
    <definedName name="_xlnm._FilterDatabase" localSheetId="0" hidden="1">'анализ ВФЦ (2023)'!$A$9:$AB$75</definedName>
    <definedName name="_xlnm._FilterDatabase" localSheetId="2" hidden="1">'для стороны'!$A$9:$G$19</definedName>
    <definedName name="_xlnm.Print_Titles" localSheetId="0">'анализ ВФЦ (2023)'!$9:$13</definedName>
    <definedName name="_xlnm.Print_Titles" localSheetId="2">'для стороны'!$5:$9</definedName>
    <definedName name="_xlnm.Print_Area" localSheetId="0">'анализ ВФЦ (2023)'!$A$1:$AB$78</definedName>
    <definedName name="_xlnm.Print_Area" localSheetId="2">'для стороны'!$A$1:$G$19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  <c r="F11" i="8"/>
  <c r="F10" i="8"/>
  <c r="F9" i="8"/>
  <c r="F8" i="8"/>
  <c r="F7" i="8"/>
  <c r="F6" i="8"/>
  <c r="F5" i="8"/>
  <c r="B18" i="6" l="1"/>
  <c r="B15" i="6"/>
  <c r="B12" i="6"/>
  <c r="G6" i="6"/>
  <c r="B21" i="6"/>
  <c r="B22" i="6" s="1"/>
  <c r="B23" i="6" s="1"/>
  <c r="B24" i="6" s="1"/>
  <c r="B25" i="6" l="1"/>
  <c r="B26" i="6" s="1"/>
  <c r="B27" i="6" s="1"/>
  <c r="B28" i="6" s="1"/>
  <c r="X80" i="7" l="1"/>
  <c r="S20" i="7"/>
  <c r="S19" i="7" l="1"/>
  <c r="T19" i="7"/>
  <c r="T20" i="7"/>
  <c r="X16" i="7" l="1"/>
  <c r="X19" i="7" l="1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R9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T14" i="7"/>
  <c r="S17" i="7" l="1"/>
  <c r="X17" i="7"/>
  <c r="T17" i="7"/>
  <c r="T18" i="7"/>
  <c r="X18" i="7"/>
  <c r="S18" i="7"/>
  <c r="S14" i="7"/>
  <c r="S15" i="7"/>
  <c r="X14" i="7"/>
  <c r="R17" i="7"/>
  <c r="X15" i="7"/>
  <c r="T15" i="7"/>
  <c r="X9" i="7" l="1"/>
  <c r="Y9" i="7"/>
  <c r="T9" i="7"/>
  <c r="S9" i="7"/>
  <c r="U9" i="7"/>
  <c r="X72" i="7" l="1"/>
  <c r="X78" i="7"/>
  <c r="AJ78" i="7"/>
  <c r="R18" i="7" l="1"/>
  <c r="R15" i="7"/>
  <c r="R14" i="7"/>
  <c r="B42" i="7" l="1"/>
  <c r="B43" i="7" s="1"/>
  <c r="B44" i="7" s="1"/>
  <c r="B45" i="7" s="1"/>
  <c r="B32" i="7"/>
  <c r="B21" i="7"/>
  <c r="B22" i="7" s="1"/>
  <c r="B23" i="7" s="1"/>
  <c r="B24" i="7" s="1"/>
  <c r="B25" i="7" s="1"/>
  <c r="B26" i="7" s="1"/>
  <c r="B27" i="7" s="1"/>
  <c r="B28" i="7" s="1"/>
  <c r="B29" i="7" s="1"/>
  <c r="B18" i="7"/>
  <c r="A18" i="7"/>
  <c r="AE13" i="7"/>
  <c r="X13" i="7"/>
  <c r="U13" i="7" s="1"/>
  <c r="V13" i="7" s="1"/>
  <c r="W13" i="7" s="1"/>
  <c r="Y13" i="7" s="1"/>
  <c r="Z13" i="7" s="1"/>
  <c r="AA13" i="7" s="1"/>
  <c r="AB13" i="7" s="1"/>
  <c r="B33" i="7" l="1"/>
  <c r="B34" i="7" s="1"/>
  <c r="B35" i="7" s="1"/>
  <c r="B36" i="7" s="1"/>
  <c r="B37" i="7" s="1"/>
  <c r="B38" i="7" s="1"/>
  <c r="B39" i="7" s="1"/>
  <c r="B46" i="7"/>
  <c r="B79" i="7" s="1"/>
  <c r="B47" i="7" l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l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Z13" i="2"/>
  <c r="P76" i="2" l="1"/>
  <c r="P82" i="2"/>
  <c r="P83" i="2"/>
  <c r="P84" i="2"/>
  <c r="P85" i="2"/>
  <c r="P86" i="2"/>
  <c r="P87" i="2"/>
  <c r="P88" i="2"/>
  <c r="P89" i="2"/>
  <c r="P90" i="2"/>
  <c r="P91" i="2"/>
  <c r="P13" i="2"/>
  <c r="Q13" i="2" s="1"/>
  <c r="R13" i="2" s="1"/>
  <c r="S13" i="2" s="1"/>
  <c r="T13" i="2" s="1"/>
  <c r="U13" i="2" s="1"/>
  <c r="V13" i="2" s="1"/>
  <c r="W13" i="2" s="1"/>
  <c r="P42" i="2" l="1"/>
  <c r="P63" i="2" l="1"/>
  <c r="P51" i="2"/>
  <c r="P66" i="2"/>
  <c r="P65" i="2"/>
  <c r="P55" i="2"/>
  <c r="P56" i="2"/>
  <c r="P48" i="2"/>
  <c r="P58" i="2"/>
  <c r="P62" i="2"/>
  <c r="P60" i="2"/>
  <c r="P67" i="2"/>
  <c r="P46" i="2"/>
  <c r="P53" i="2"/>
  <c r="P47" i="2"/>
  <c r="P59" i="2"/>
  <c r="P49" i="2"/>
  <c r="P52" i="2" l="1"/>
  <c r="P50" i="2" l="1"/>
  <c r="P44" i="2"/>
  <c r="P61" i="2" l="1"/>
  <c r="P43" i="2" l="1"/>
  <c r="P41" i="2" l="1"/>
  <c r="B83" i="2" l="1"/>
  <c r="B84" i="2" s="1"/>
  <c r="B85" i="2" s="1"/>
  <c r="B86" i="2" s="1"/>
  <c r="B87" i="2" s="1"/>
  <c r="B88" i="2" s="1"/>
  <c r="B89" i="2" s="1"/>
  <c r="B90" i="2" s="1"/>
  <c r="B91" i="2" s="1"/>
  <c r="B77" i="2"/>
  <c r="B78" i="2" s="1"/>
  <c r="B79" i="2" s="1"/>
  <c r="B80" i="2" s="1"/>
  <c r="B72" i="2"/>
  <c r="B73" i="2" s="1"/>
  <c r="B74" i="2" s="1"/>
  <c r="B42" i="2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31" i="2"/>
  <c r="B32" i="2" s="1"/>
  <c r="B33" i="2" s="1"/>
  <c r="B34" i="2" s="1"/>
  <c r="B35" i="2" s="1"/>
  <c r="B36" i="2" s="1"/>
  <c r="B37" i="2" s="1"/>
  <c r="B38" i="2" s="1"/>
  <c r="B39" i="2" s="1"/>
  <c r="B17" i="2" l="1"/>
  <c r="A17" i="2"/>
  <c r="B20" i="2"/>
  <c r="B21" i="2" s="1"/>
  <c r="B22" i="2" s="1"/>
  <c r="B23" i="2" s="1"/>
  <c r="B24" i="2" s="1"/>
  <c r="B25" i="2" s="1"/>
  <c r="B26" i="2" s="1"/>
  <c r="B27" i="2" s="1"/>
  <c r="B28" i="2" s="1"/>
  <c r="N40" i="2" l="1"/>
  <c r="O40" i="2"/>
  <c r="P40" i="2"/>
  <c r="P81" i="2"/>
  <c r="N81" i="2"/>
  <c r="O81" i="2"/>
  <c r="Y81" i="2" l="1"/>
  <c r="Y40" i="2" l="1"/>
  <c r="P21" i="2" l="1"/>
  <c r="P20" i="2"/>
  <c r="P22" i="2"/>
  <c r="P19" i="2" l="1"/>
  <c r="P36" i="2" l="1"/>
  <c r="P37" i="2"/>
  <c r="P30" i="2"/>
  <c r="P38" i="2"/>
  <c r="P33" i="2"/>
  <c r="P23" i="2"/>
  <c r="P39" i="2"/>
  <c r="P31" i="2"/>
  <c r="P26" i="2"/>
  <c r="P25" i="2"/>
  <c r="P35" i="2"/>
  <c r="P24" i="2"/>
  <c r="P34" i="2"/>
  <c r="Y16" i="2"/>
  <c r="P16" i="2"/>
  <c r="N16" i="2"/>
  <c r="O16" i="2"/>
  <c r="P28" i="2" l="1"/>
  <c r="N32" i="2"/>
  <c r="O32" i="2"/>
  <c r="P32" i="2"/>
  <c r="P29" i="2"/>
  <c r="N29" i="2"/>
  <c r="O29" i="2"/>
  <c r="Y29" i="2"/>
  <c r="P17" i="2" l="1"/>
  <c r="O17" i="2"/>
  <c r="N17" i="2"/>
  <c r="Y17" i="2"/>
  <c r="N15" i="2"/>
  <c r="O15" i="2"/>
  <c r="Y15" i="2"/>
  <c r="P15" i="2"/>
  <c r="P27" i="2"/>
  <c r="O18" i="2"/>
  <c r="P18" i="2"/>
  <c r="Y18" i="2"/>
  <c r="N18" i="2"/>
  <c r="P71" i="2" l="1"/>
  <c r="P80" i="2"/>
  <c r="P72" i="2"/>
  <c r="P79" i="2"/>
  <c r="P77" i="2"/>
  <c r="P78" i="2"/>
  <c r="P73" i="2"/>
  <c r="P74" i="2" l="1"/>
  <c r="P75" i="2" l="1"/>
  <c r="Y75" i="2"/>
  <c r="P70" i="2"/>
  <c r="O70" i="2"/>
  <c r="N70" i="2"/>
  <c r="Y70" i="2"/>
  <c r="O69" i="2"/>
  <c r="P69" i="2"/>
  <c r="Y69" i="2"/>
  <c r="N69" i="2"/>
  <c r="AD18" i="7" l="1"/>
  <c r="AD15" i="7" l="1"/>
  <c r="AD14" i="7" l="1"/>
  <c r="AD19" i="7" l="1"/>
  <c r="AD30" i="7" l="1"/>
  <c r="X43" i="7" l="1"/>
  <c r="X51" i="7"/>
  <c r="X44" i="7"/>
  <c r="X42" i="7"/>
  <c r="X46" i="7"/>
  <c r="X45" i="7"/>
  <c r="X50" i="7"/>
  <c r="X53" i="7"/>
  <c r="X73" i="7" l="1"/>
  <c r="X61" i="7"/>
  <c r="X55" i="7"/>
  <c r="X58" i="7"/>
  <c r="X62" i="7"/>
  <c r="X59" i="7"/>
  <c r="X56" i="7"/>
  <c r="X71" i="7"/>
  <c r="X70" i="7"/>
  <c r="X54" i="7"/>
  <c r="X41" i="7"/>
  <c r="X75" i="7" l="1"/>
  <c r="X49" i="7"/>
  <c r="X64" i="7" l="1"/>
  <c r="X76" i="7"/>
  <c r="X67" i="7"/>
  <c r="X65" i="7"/>
  <c r="X77" i="7"/>
  <c r="X47" i="7"/>
  <c r="X68" i="7"/>
  <c r="X52" i="7" l="1"/>
  <c r="X48" i="7"/>
  <c r="X74" i="7"/>
  <c r="X66" i="7"/>
  <c r="X69" i="7"/>
  <c r="X57" i="7"/>
  <c r="X63" i="7" l="1"/>
  <c r="S40" i="7" l="1"/>
  <c r="X40" i="7"/>
  <c r="R40" i="7"/>
  <c r="AD40" i="7"/>
  <c r="T40" i="7"/>
</calcChain>
</file>

<file path=xl/sharedStrings.xml><?xml version="1.0" encoding="utf-8"?>
<sst xmlns="http://schemas.openxmlformats.org/spreadsheetml/2006/main" count="994" uniqueCount="405">
  <si>
    <t>№ п/п</t>
  </si>
  <si>
    <t>Наименование продукции, работ, услуг</t>
  </si>
  <si>
    <t>Единица измерения продукции, работ, услуг</t>
  </si>
  <si>
    <t>Цена за единицу (руб.) / ценовой коэффициент (%)</t>
  </si>
  <si>
    <t>план</t>
  </si>
  <si>
    <t>в т.ч. по кварталам</t>
  </si>
  <si>
    <t>1 кв.</t>
  </si>
  <si>
    <t>2 кв.</t>
  </si>
  <si>
    <t>3 кв.</t>
  </si>
  <si>
    <t>4 кв.</t>
  </si>
  <si>
    <t>_________________________</t>
  </si>
  <si>
    <t>(подпись)</t>
  </si>
  <si>
    <t>(Ф.И.О.)</t>
  </si>
  <si>
    <r>
      <t>[</t>
    </r>
    <r>
      <rPr>
        <i/>
        <sz val="9"/>
        <color theme="1"/>
        <rFont val="Times New Roman"/>
        <family val="1"/>
        <charset val="204"/>
      </rPr>
      <t>Указать должность уполномоченного сотрудника Центра ответственности</t>
    </r>
    <r>
      <rPr>
        <sz val="9"/>
        <color theme="1"/>
        <rFont val="Times New Roman"/>
        <family val="1"/>
        <charset val="204"/>
      </rPr>
      <t>]</t>
    </r>
  </si>
  <si>
    <r>
      <t>[</t>
    </r>
    <r>
      <rPr>
        <b/>
        <i/>
        <sz val="6"/>
        <color theme="1"/>
        <rFont val="Times New Roman"/>
        <family val="1"/>
        <charset val="204"/>
      </rPr>
      <t>доп. признаки</t>
    </r>
    <r>
      <rPr>
        <b/>
        <sz val="6"/>
        <color theme="1"/>
        <rFont val="Times New Roman"/>
        <family val="1"/>
        <charset val="204"/>
      </rPr>
      <t>]</t>
    </r>
  </si>
  <si>
    <t>Объем</t>
  </si>
  <si>
    <t>Затраты всего</t>
  </si>
  <si>
    <t>в т.ч. по основным статьям</t>
  </si>
  <si>
    <t>20_г.</t>
  </si>
  <si>
    <t>20_г</t>
  </si>
  <si>
    <t xml:space="preserve">Вид затрат </t>
  </si>
  <si>
    <t>Вид затрат</t>
  </si>
  <si>
    <t>отчет</t>
  </si>
  <si>
    <t>ожид.</t>
  </si>
  <si>
    <t>Плановый объем продукции, работ, услуг согласно производственному плану</t>
  </si>
  <si>
    <t>год</t>
  </si>
  <si>
    <t>[1]</t>
  </si>
  <si>
    <t>[2]</t>
  </si>
  <si>
    <t>[3]</t>
  </si>
  <si>
    <t>[4]</t>
  </si>
  <si>
    <t>[5]</t>
  </si>
  <si>
    <t>Плановый объем производства продукции, выполнения работ, оказания услуг (натуральные показатели)</t>
  </si>
  <si>
    <t>Расчет плановых сумм производственных затрат</t>
  </si>
  <si>
    <t>Единица измерения</t>
  </si>
  <si>
    <t>Стоимость за единицу соответствующего вида потребляемой продукции, работ, услуг (руб./ед.)</t>
  </si>
  <si>
    <t>Норма потребления материалов, работ, услуг на производство единицы продукции, работ, услуг (натуральные показатели)</t>
  </si>
  <si>
    <t>Сумма затрат за 1-й кв. (руб.)</t>
  </si>
  <si>
    <t>Сумма затрат за 2-й кв. (руб.)</t>
  </si>
  <si>
    <t>Сумма затрат за 3-й кв. (руб.)</t>
  </si>
  <si>
    <t>Сумма затрат за 4-й кв. (руб.)</t>
  </si>
  <si>
    <t>Общая сумма затрат за год (руб.)</t>
  </si>
  <si>
    <t>Отклон. в % к отчету 20_г. (графа 10)</t>
  </si>
  <si>
    <t>Отклон. в % к ожиданию 20_г. (графа 12)</t>
  </si>
  <si>
    <t>в т.ч. отклонение к ожиданию 20_г. (графа 19) по факторам (в %)</t>
  </si>
  <si>
    <t>Прим.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</si>
  <si>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</si>
  <si>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</si>
  <si>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</si>
  <si>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</si>
  <si>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</si>
  <si>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</si>
  <si>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</si>
  <si>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</si>
  <si>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</si>
  <si>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</si>
  <si>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</si>
  <si>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</si>
  <si>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</si>
  <si>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</si>
  <si>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[20]</t>
  </si>
  <si>
    <t>[21]</t>
  </si>
  <si>
    <t>[22]</t>
  </si>
  <si>
    <t>[23]</t>
  </si>
  <si>
    <t>[24]</t>
  </si>
  <si>
    <t>[Вид затрат 1]</t>
  </si>
  <si>
    <t>[Вид затрат 2]</t>
  </si>
  <si>
    <t>[Вид затрат 3]</t>
  </si>
  <si>
    <t>…</t>
  </si>
  <si>
    <t>Итого плановая сумма производственных затрат</t>
  </si>
  <si>
    <t>Расчет плановых сумм накладных расходов</t>
  </si>
  <si>
    <t>Отклон. в % к отчету 20_г. (графа 27)</t>
  </si>
  <si>
    <t>Отклон. в % к ожиданию 20_г. (графа 29)</t>
  </si>
  <si>
    <t>в т.ч. отклонение к ожиданию 20_г. (графа 36) по факторам (в %)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</si>
  <si>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</si>
  <si>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</si>
  <si>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</si>
  <si>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</si>
  <si>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</si>
  <si>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</si>
  <si>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</si>
  <si>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</si>
  <si>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</si>
  <si>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</si>
  <si>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</si>
  <si>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</si>
  <si>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</si>
  <si>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</si>
  <si>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t>[39]</t>
  </si>
  <si>
    <t>[40]</t>
  </si>
  <si>
    <t>[41]</t>
  </si>
  <si>
    <t>Общепроизводственные затраты</t>
  </si>
  <si>
    <t>Общехозяйственные затраты</t>
  </si>
  <si>
    <t>Плановые общепроизводственные затраты</t>
  </si>
  <si>
    <t>1-й кв.</t>
  </si>
  <si>
    <t>2-й кв.</t>
  </si>
  <si>
    <t>3-й кв.</t>
  </si>
  <si>
    <t>4-й кв.</t>
  </si>
  <si>
    <t>Год</t>
  </si>
  <si>
    <t>Плановое общее значение показателя распределения (руб. / натуральные единицы) [43]</t>
  </si>
  <si>
    <t>Плановые общехозяйственные затраты</t>
  </si>
  <si>
    <t>Плановое общее значение показателя распределения (руб. / натуральные единицы) [47]</t>
  </si>
  <si>
    <t>Итого плановая сумма накладных расходов</t>
  </si>
  <si>
    <t>  </t>
  </si>
  <si>
    <t>Расчет плановой общей суммы затрат и цены за единицу продукции, работ, услуг</t>
  </si>
  <si>
    <t xml:space="preserve">                     </t>
  </si>
  <si>
    <t xml:space="preserve">                        </t>
  </si>
  <si>
    <r>
      <t>Наименование показателя, пропорционально которому определяется доля накладных расходов,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</t>
    </r>
  </si>
  <si>
    <r>
      <t xml:space="preserve">Расчет сумм накладных расходов, относящихся к </t>
    </r>
    <r>
      <rPr>
        <b/>
        <sz val="8"/>
        <color rgb="FF000000"/>
        <rFont val="Times New Roman"/>
        <family val="1"/>
        <charset val="204"/>
      </rPr>
      <t>[</t>
    </r>
    <r>
      <rPr>
        <b/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b/>
        <sz val="8"/>
        <color rgb="FF000000"/>
        <rFont val="Times New Roman"/>
        <family val="1"/>
        <charset val="204"/>
      </rPr>
      <t>]</t>
    </r>
  </si>
  <si>
    <r>
      <t>Плановое значение показателя распределения, в части, относящейся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 / натуральные единицы) [42]</t>
    </r>
  </si>
  <si>
    <r>
      <t>Доля плановых общепроизводственных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(%) [44]</t>
    </r>
  </si>
  <si>
    <r>
      <t>Плановая сумма общепроизводственных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(руб.) [45]</t>
    </r>
  </si>
  <si>
    <r>
      <t>Плановое значение показателя распределения, в части, относящейся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 / натуральные единицы) [46]</t>
    </r>
  </si>
  <si>
    <r>
      <t>Доля плановых общехозяйственных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(%) [48]</t>
    </r>
  </si>
  <si>
    <r>
      <t>Плановая сумма общехозяйственных затрат, относящаяся к [</t>
    </r>
    <r>
      <rPr>
        <i/>
        <sz val="8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sz val="8"/>
        <color rgb="FF000000"/>
        <rFont val="Times New Roman"/>
        <family val="1"/>
        <charset val="204"/>
      </rPr>
      <t>] (руб.) [49]</t>
    </r>
  </si>
  <si>
    <r>
      <t xml:space="preserve">Итого плановая общая сумма затрат на продукцию, работы, услуги (руб.) </t>
    </r>
    <r>
      <rPr>
        <sz val="8"/>
        <color rgb="FF000000"/>
        <rFont val="Times New Roman"/>
        <family val="1"/>
        <charset val="204"/>
      </rPr>
      <t>[50]</t>
    </r>
  </si>
  <si>
    <r>
      <t xml:space="preserve">Цена за единицу продукции, работ, услуг (руб./ед. изм.) </t>
    </r>
    <r>
      <rPr>
        <sz val="8"/>
        <color rgb="FF000000"/>
        <rFont val="Times New Roman"/>
        <family val="1"/>
        <charset val="204"/>
      </rPr>
      <t>[51]</t>
    </r>
  </si>
  <si>
    <r>
      <t>Калькуляция единицы [</t>
    </r>
    <r>
      <rPr>
        <b/>
        <i/>
        <sz val="12"/>
        <color rgb="FF000000"/>
        <rFont val="Times New Roman"/>
        <family val="1"/>
        <charset val="204"/>
      </rPr>
      <t>указать соответствующий вид продукции, работ, услуг</t>
    </r>
    <r>
      <rPr>
        <b/>
        <sz val="12"/>
        <color rgb="FF000000"/>
        <rFont val="Times New Roman"/>
        <family val="1"/>
        <charset val="204"/>
      </rPr>
      <t>] [</t>
    </r>
    <r>
      <rPr>
        <b/>
        <i/>
        <sz val="12"/>
        <color rgb="FF000000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rgb="FF000000"/>
        <rFont val="Times New Roman"/>
        <family val="1"/>
        <charset val="204"/>
      </rPr>
      <t>] на 20_ год</t>
    </r>
  </si>
  <si>
    <r>
      <t>[</t>
    </r>
    <r>
      <rPr>
        <i/>
        <sz val="9"/>
        <color theme="1"/>
        <rFont val="Times New Roman"/>
        <family val="1"/>
        <charset val="204"/>
      </rPr>
      <t>Указать должность руководителя Центра ответственности по экономическим вопросам</t>
    </r>
    <r>
      <rPr>
        <sz val="9"/>
        <color theme="1"/>
        <rFont val="Times New Roman"/>
        <family val="1"/>
        <charset val="204"/>
      </rPr>
      <t>]</t>
    </r>
  </si>
  <si>
    <t>Рыночные цены</t>
  </si>
  <si>
    <t>Среднерыночная цена</t>
  </si>
  <si>
    <t>Отклонение в % к среднерыночной цене (графа 14)</t>
  </si>
  <si>
    <t>Объяснение причин отклонений</t>
  </si>
  <si>
    <t>Ист. 1 [указать источник]</t>
  </si>
  <si>
    <t>Ист. 2 [указать источник]</t>
  </si>
  <si>
    <t>Ист. 3 [указать источник]</t>
  </si>
  <si>
    <r>
      <t>Анализ соответствия внутрифирменных цен на продукцию, работы, услуги рыночному уровню [</t>
    </r>
    <r>
      <rPr>
        <b/>
        <i/>
        <sz val="12"/>
        <color theme="1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theme="1"/>
        <rFont val="Times New Roman"/>
        <family val="1"/>
        <charset val="204"/>
      </rPr>
      <t>] на 20__ год</t>
    </r>
  </si>
  <si>
    <t>Отклонение в % к отчетному периоду 20_г. (графа 5)</t>
  </si>
  <si>
    <t>Отклонение в % к отчетному периоду 20_г. (графа 6)</t>
  </si>
  <si>
    <t>Отклонение в % к плану 20_г. (графа 7)</t>
  </si>
  <si>
    <t>в т.ч. отклонение к плану 20_г. (графа 11) по факторам (в %)</t>
  </si>
  <si>
    <t>отчетный период 20_г.</t>
  </si>
  <si>
    <r>
      <t>Анализ отклонений фактических внутрифирменных цен от утвержденных [</t>
    </r>
    <r>
      <rPr>
        <b/>
        <i/>
        <sz val="12"/>
        <color theme="1"/>
        <rFont val="Times New Roman"/>
        <family val="1"/>
        <charset val="204"/>
      </rPr>
      <t>указать наименование Центра ответственности</t>
    </r>
    <r>
      <rPr>
        <b/>
        <sz val="12"/>
        <color theme="1"/>
        <rFont val="Times New Roman"/>
        <family val="1"/>
        <charset val="204"/>
      </rPr>
      <t>] на 20__ год</t>
    </r>
  </si>
  <si>
    <t xml:space="preserve">Цена за единицу (руб.) </t>
  </si>
  <si>
    <t>Сдельный транспорт</t>
  </si>
  <si>
    <t>По технологическим дорогам</t>
  </si>
  <si>
    <t>По дорогам круглогодичного действия</t>
  </si>
  <si>
    <t>Группа АТС</t>
  </si>
  <si>
    <t>БелАЗ</t>
  </si>
  <si>
    <t>руб./тнкм</t>
  </si>
  <si>
    <t>1.</t>
  </si>
  <si>
    <t>Почасовый автотранспорт</t>
  </si>
  <si>
    <t>2.</t>
  </si>
  <si>
    <t>Легковые</t>
  </si>
  <si>
    <t>Вахтовые автобусы</t>
  </si>
  <si>
    <t>Автобусы  длиной свыше 5 м</t>
  </si>
  <si>
    <t>Автобусы длиной до 5м</t>
  </si>
  <si>
    <t>Грузовые бортовые  ГАЗ</t>
  </si>
  <si>
    <t>Грузовые прочие бензиновые</t>
  </si>
  <si>
    <t>Грузовые прочие дизельные</t>
  </si>
  <si>
    <t>Грузовые большегрузные</t>
  </si>
  <si>
    <t>Прочие большегрузные</t>
  </si>
  <si>
    <t>UAZ PATRIOT, TOYOTA, Форд</t>
  </si>
  <si>
    <t>КАВЗ, ЛиАЗ</t>
  </si>
  <si>
    <t>Toyota Hiace, TOYOTA</t>
  </si>
  <si>
    <t>Камаз-53215 , МАЗ-630308, 53371</t>
  </si>
  <si>
    <t>ЗИЛ-433112, 45085, УАЗ 390945</t>
  </si>
  <si>
    <t>руб./час</t>
  </si>
  <si>
    <t>Специальный автотранспорт</t>
  </si>
  <si>
    <t>Автокраны импортные до 30 тн</t>
  </si>
  <si>
    <t>Автокраны отеч от  21-40 тн</t>
  </si>
  <si>
    <t>Прочая спецтехника</t>
  </si>
  <si>
    <t>KATO</t>
  </si>
  <si>
    <t>Автокран г/п 25тн на ш. КАМАЗ</t>
  </si>
  <si>
    <t>Дорожная техника</t>
  </si>
  <si>
    <t>Автотранспорт и дорожная техника  при работе на всех дорожных участках, кроме СУ-4</t>
  </si>
  <si>
    <t>Бульдозер</t>
  </si>
  <si>
    <t>Бульдозер колесный</t>
  </si>
  <si>
    <t>Трактор</t>
  </si>
  <si>
    <t>Бульдозер-снегоочист.</t>
  </si>
  <si>
    <t xml:space="preserve">Снегоочиститель шнекороторный </t>
  </si>
  <si>
    <t>Погрузчик фронтальный</t>
  </si>
  <si>
    <t>Экскаватор</t>
  </si>
  <si>
    <t>Экскаватор- погрузчик</t>
  </si>
  <si>
    <t xml:space="preserve">Мотокатки </t>
  </si>
  <si>
    <t>Асфальтоукладчик</t>
  </si>
  <si>
    <t>Транспортная машина</t>
  </si>
  <si>
    <t>Автогрейдер</t>
  </si>
  <si>
    <t>Скрепер</t>
  </si>
  <si>
    <t>Б-170 (Т-170), ТМ-10</t>
  </si>
  <si>
    <t>Д-275</t>
  </si>
  <si>
    <t>D-65Е-12</t>
  </si>
  <si>
    <t>К-702 БКУ , К-702 УДМ</t>
  </si>
  <si>
    <t>К-700 А, К-701,К-703</t>
  </si>
  <si>
    <t>К-700Т-03-ОС</t>
  </si>
  <si>
    <t>ФРС-200М на базе  "Беларус-92П"</t>
  </si>
  <si>
    <t>STALOVA  WOLA-534</t>
  </si>
  <si>
    <t>Komatsy WB97S-5</t>
  </si>
  <si>
    <t>ЕК-270</t>
  </si>
  <si>
    <t>Bobcat</t>
  </si>
  <si>
    <t>Bomag BW-213-DH-4</t>
  </si>
  <si>
    <t>Bomag BW-190-AD-4</t>
  </si>
  <si>
    <t>Bomag BW-120-AD-4</t>
  </si>
  <si>
    <t>Roadtec</t>
  </si>
  <si>
    <t>ДЗ-98</t>
  </si>
  <si>
    <t>ДЗ-149Б-К701</t>
  </si>
  <si>
    <t>Bomag BW-226</t>
  </si>
  <si>
    <t xml:space="preserve"> Cat DP30NT, ВП-05, GEKA D30</t>
  </si>
  <si>
    <t xml:space="preserve">Погрузчик  </t>
  </si>
  <si>
    <t>Мотокаток</t>
  </si>
  <si>
    <t>Мотокаток грунтовый</t>
  </si>
  <si>
    <t>CAT D9R</t>
  </si>
  <si>
    <t>Погрузчик вилочный</t>
  </si>
  <si>
    <t>Экскаватор гусеничный</t>
  </si>
  <si>
    <t>САТ 336DL</t>
  </si>
  <si>
    <t xml:space="preserve">Погрузчик колесный </t>
  </si>
  <si>
    <t xml:space="preserve">САТ 980Н </t>
  </si>
  <si>
    <t>Автотранспорт при работе на дорожном участке СУ-4 (Верхняя Муна)</t>
  </si>
  <si>
    <t>3.</t>
  </si>
  <si>
    <t>4.</t>
  </si>
  <si>
    <t>5.</t>
  </si>
  <si>
    <t>6.</t>
  </si>
  <si>
    <t>УрАЛ-3255, ш.КАМАЗ-43118 , КАВЗ</t>
  </si>
  <si>
    <t>ГАЗ "Егерь-II"</t>
  </si>
  <si>
    <t>КамАЗ, Вольво</t>
  </si>
  <si>
    <t>7.</t>
  </si>
  <si>
    <t>8.</t>
  </si>
  <si>
    <t>ТЗ, ремонтный транспорт, емкостной, прочее</t>
  </si>
  <si>
    <t>Komatsy Д-275</t>
  </si>
  <si>
    <t>Caterpillar D9R</t>
  </si>
  <si>
    <t>Komatsy D-65Е-12</t>
  </si>
  <si>
    <t>CATERPILLAR 980H</t>
  </si>
  <si>
    <t>CAT 336D2L</t>
  </si>
  <si>
    <t>КАМАЗ</t>
  </si>
  <si>
    <t>Анализ внутрифирменных цен МУАД на 2018 год</t>
  </si>
  <si>
    <t>2016г.</t>
  </si>
  <si>
    <t>2017г.</t>
  </si>
  <si>
    <t>2018г</t>
  </si>
  <si>
    <t>Отклонение в % к отчету 2016г. (графа 5)</t>
  </si>
  <si>
    <t>Отклонение в % к ожиданию 2017г. (графа 7)</t>
  </si>
  <si>
    <t>Постоянные затраты</t>
  </si>
  <si>
    <t>Переменные затраты</t>
  </si>
  <si>
    <t>Грузовые бортовые КАМАЗ, МАЗ, Урал</t>
  </si>
  <si>
    <t>ТЗ</t>
  </si>
  <si>
    <t xml:space="preserve">Буровая установка </t>
  </si>
  <si>
    <t>Ремонтный автотранспорт</t>
  </si>
  <si>
    <t>МДК-5337, 63035,  ДМК-40 , ЭД-405В1</t>
  </si>
  <si>
    <t>УРБ  2А-2Д, УРБ-2А-2</t>
  </si>
  <si>
    <t>Емкостной транспорт</t>
  </si>
  <si>
    <t>ш. Камаз</t>
  </si>
  <si>
    <t>ш.УрАЛ-3255, ш.КАМАЗ</t>
  </si>
  <si>
    <t>ТЗ, АГП, УАЗ спец., коминированные дор.машины, ремонтный транспорт, УРБ, емкостной транспорт, ТБМ, кран с манипулятором, прочее</t>
  </si>
  <si>
    <t>ДТ-75РРС-2,ДЗ-42, АГРОМАШ-90ТГ, МСН-10</t>
  </si>
  <si>
    <t>ТМ-120, СТСВ-3911, ГАЗ-34039</t>
  </si>
  <si>
    <t>ДС-191-504М</t>
  </si>
  <si>
    <t>Топливозаправщик</t>
  </si>
  <si>
    <t>Автогидроподъемник</t>
  </si>
  <si>
    <t xml:space="preserve">Комбинированные машины </t>
  </si>
  <si>
    <t>Прочая спецтехника, в т.ч.</t>
  </si>
  <si>
    <t xml:space="preserve">АГП-22.04, АГП 121.22 </t>
  </si>
  <si>
    <t>Ас.машина на б.КАМАЗ, ОТА-6.ОНО1 , АЦВ-5638-10, ДЗ-39Б, АЦ-2,5-40 , АЦ-4-40</t>
  </si>
  <si>
    <t>без НДС</t>
  </si>
  <si>
    <t>Мастерская на базе а/м УРАЛ-4320(ПРМ),  на базе а/м ЗИЛ 5301ГА , дор.лаборатория 2834SV,  УРАЛ-ППУА 1600/100 , Чайка-сервис 27842, ТБМ, автомобили с КМУ, EW-25 М1.102 на ш.Камаз</t>
  </si>
  <si>
    <t>на базе УРАЛ-5557, 4320,  КАМАЗ-43101, АТЗ на б.МАЗ</t>
  </si>
  <si>
    <t>ГАЗ-33106 "Валдай", УАЗ-390994, 220694-04, УРАЛ-4320</t>
  </si>
  <si>
    <t xml:space="preserve">Прочий спец.транспорт </t>
  </si>
  <si>
    <t>Водовозка (ш.КАМАЗ)</t>
  </si>
  <si>
    <t>ш.КАМАЗ 43118, ТБМ</t>
  </si>
  <si>
    <t xml:space="preserve">ДУ-84 </t>
  </si>
  <si>
    <t>Отклонение в % к плану 2017г. (графа 6)</t>
  </si>
  <si>
    <t>в т.ч. отклонение к плану 2017г. (графа 15) по факторам (в %)</t>
  </si>
  <si>
    <t>в т.ч. отклонение к ожиданию 2017г. (графа 14) по факторам (в %)</t>
  </si>
  <si>
    <t>Примечания к плану</t>
  </si>
  <si>
    <t>1. На рост цены на 17% за счет объемов по сдельному транспорту за чет объемов произеш в результате снижения объемов по договорным работам для НГОКа технологическим транспортом. Кроме того, из группы сдельного транспорта переведены на почасовый режим работы самосвалы Урал. 2.На снижение цены на 12% за счет постоянных затрат повлияло снижение объемов работ: снижение затрат на ОПР, ТОиТР  3. На рост цены на 1% от плана за счет переменных затрат повлиял рост цены на автошины (Белшина).</t>
  </si>
  <si>
    <t>1. Снижение цены на 1% за счет объема сложилось в результате снижения объемов по группе АТС "Грузовые бортовые КАМАЗ, МАЗ, Урал" в виду списания 1ед.и постановки 2ед.техники в ожидании ремонта на консервацию 2.Рост на 13% за счет переменных произошел за счет роста затрат по ОПР и ТОиТР: скор.бюджетом 2017 предусмотрен рост по работам, выполняемым хоз.способом при ремонте АТС 3.Рост на 2% за счет перменных затрат по статье затрат на топливо на 5%.</t>
  </si>
  <si>
    <t>1. Снижение цены на 4% за счет объемов произошло в результате роста объемов работ спец.транспортом: емкостным автотранспортном - для стороннего заказчика, МДК, ремонтным - при работы на содержании а/д "Анабар" 2.На рост цены на 20% за счет постоянных затрат косвенно повлиял рост по ФЗП, пропорционально которому распределяются ОХР. Рост по ТОиТР предусмотрен скор.пл.2017, выполняемым хоз.способом 3. Рост цены за счет переменных затрат равен 1%</t>
  </si>
  <si>
    <t>1.Рост цены 2% за счет объемов в связи со снижением объемов на услуги механизмов 2.Снижение на 1% за счет постоянных затрат произошло за счет снижения расходов на ТОиТР 3. Изменений по переменным затратам в целом на группу дор.т.не наблюдается. Это объясняется тем, что в группу включены новые виды техники, объем работ которых повлиял на снижение влияния данного показателя</t>
  </si>
  <si>
    <t>1. На рост цены на 18%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 В среднем, по кварталам рост в допустимых пределах. 2. Снижение на 17% по постоянному виду затрат сложилось по статье ТОиТР, ОПР.   3. На рост 18% за счет переменных затрат повлиял незначительный рост на автошины, фзп</t>
  </si>
  <si>
    <t>1. На рост цены на 45%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2. Снижение на 29% по постоянному виду затрат сложилось по статье ТОиТР, ОПР.   3. На рост 8% за счет переменных затрат повлиял незначительный рост на автошины, фзп</t>
  </si>
  <si>
    <t>1. На рост цены на 118%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2. Снижение на 52% по постоянному виду затрат сложилось по статье ТОиТР, ОПР.   3. На рост 9% за счет переменных затрат повлиял незначительный рост на автошины, фзп</t>
  </si>
  <si>
    <t>1.Рост цены на 24% за счет объема повлияло сокращение сроков работы на строительстве относительно 2017 года, это существенно отразилось на среднегодовое значение средневзвешанной цены.                                                                             2. Снижение на 24% по постоянному виду затрат сложилось по статье ОПР, АО.   3. На рост 4% за счет переменных затрат повлиял незначительный рост на топливо, фзп</t>
  </si>
  <si>
    <t>ГАЗ-САЗ-35072-10, 33251, 330273, 27527,  прочие модификации</t>
  </si>
  <si>
    <t>Камаз, МАЗ, Вольво</t>
  </si>
  <si>
    <t xml:space="preserve">ГАЗ 34039-32 </t>
  </si>
  <si>
    <t>К-702МА-ПК6, ПК-70К 0001</t>
  </si>
  <si>
    <t xml:space="preserve"> +кран -мануп.</t>
  </si>
  <si>
    <t xml:space="preserve"> - кран-манип</t>
  </si>
  <si>
    <t xml:space="preserve"> На рост повлияло увеличение постоянных затрат (10%) на ОПР, ТОиТР: скор.бюджетом 2017 предусмотрен рост по работам, выполняемым хоз.способом при ремонте АТС. </t>
  </si>
  <si>
    <t>На рост цены (3%) существенное влияние оказало снижение объемов (рост за счет объемов 41%), которое сложилось в виду перегруппировки АТС (из группы "Прочая спец.техника" перенесены в группу "Ремонтный транспорт" 3е. - транспортно-бытовые 2 ед. и 1 ед.спец.транспорта с кран-манипулятором)</t>
  </si>
  <si>
    <t xml:space="preserve">На рост цены (на 4%) существенно оказало влияние увеличение затрат по постоянным затратам в виду роста по АО (тех.пер.6 ед. взамен списываемых), а также роста по ОПР, ТОиТР в связи с перегруппировкой (с группы "Прочая спец.техника" перенесены 2е. Транспортно-бытовых машины и 1ед.техники с краном-манипулятором, которые используются при проведении ремонтных работ искусственных сооружений и работах по дорожной обстановке) </t>
  </si>
  <si>
    <t>На рост цены (на 22%) оказало влияние снижение объемов (рост за счет объемов 12%) в связи со снижением объемов работ по содержанию автозимников в плане 2018, на которых большей частью задействована данная техника. Рост за счет постоянных затрат (11%) связан с ростом по АО (тех.п.5ед. взамен списываемых)</t>
  </si>
  <si>
    <t>Снижение объемов связано с изменениями объемов по услугам (влияние за счет объемов 17%), в следствии чего снизились затраты по ОПР, ТОиТР (влияние снижения ФЗП)</t>
  </si>
  <si>
    <t>Снижение объемов связано с изменениями объемов по услугам (влияние за счет объемов 13%), в следствии чего снизились затраты по ОПР, ТОиТР (влияние снижения ФЗП)</t>
  </si>
  <si>
    <t>В связи с ростом объемов, предусмотренных в плане увеличилсь затраты по ОПР, ТОиТР (влияние роста по ФЗП)</t>
  </si>
  <si>
    <t>На рост цены (на 18%)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</si>
  <si>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>На рост цены (на 11%)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</si>
  <si>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>На рост цены (на 13%) повлияло сокращение сроков работы на строительстве относительно 2017 года; в плане 2018 года работы на данном объекте предусмотрены только в 1-м полугодии</t>
  </si>
  <si>
    <t xml:space="preserve">На рост цены (4% ) повлияло снижение объемов по договорным работам для НГОК технологическим транспортом (влияние за счет снижения объемов 15%).  Кроме того, из группы сдельного транспорта переведены на почасовый режим работы самосвалы Урал. Понижение цены за счет уменьшения постоянных затрат (на 6%) в связи со снижением ФЗП на 33% относительно плана. </t>
  </si>
  <si>
    <t>Основное влияние на рост цены  (16%) оказал рост постоянных затрат (17%) в виду увеличения затрат по АО на 21% (тех.п.16 ед. взамен списываемых), а также роста ТОиТР, ОПР в связи с ростом ФЗП на 26%</t>
  </si>
  <si>
    <t>Toyota Hilux</t>
  </si>
  <si>
    <t xml:space="preserve">На рост цены (4% ) повлияло снижение объемов по договорным работам для НГОК технологическим транспортом (влияние за счет снижения объемов 15%).  Так же в связи со снижением республиканского и федерального финансирования содержания и пробивки а/з был пересмотрен состав и объем работ  по содержанию и пробивке автозимников. Кроме того, из группы сдельного транспорта переведены на почасовый режим работы самосвалы Урал.  Понижение цены за счет уменьшения постоянных затрат (на 6%) в связи со снижением ФЗП на 33% относительно плана. </t>
  </si>
  <si>
    <t>На рост цены (на 22%) оказало влияние снижение объемов (рост за счет объемов 12%) в связи со снижением объемов республиканского и федерального финансирования по содеражиню автозимников был пересмотрен состав и объемов работ при содержании и пробивки автозимников, на которых интенсивно используется данная техника. Рост за счет постоянных затрат (11%) связан с ростом по АО (тех.п.5ед. взамен списываемых)</t>
  </si>
  <si>
    <t>На рост цены (на 22%) оказало влияние снижение объемов (рост за счет объемов 12%). В связи со снижением объемов республиканского и федерального финансирования по содеражанию автозимников был пересмотрен состав и объемов работ при содержании и пробивки автозимников, на которых интенсивно используется данная техника. Кроме того, в плане 2017 учтены объемы при проведении ремонтных работ на учаске а/д "Вилюй". Рост за счет постоянных затрат (11%) связан с ростом по АО (тех.п.5ед. взамен списываемых)</t>
  </si>
  <si>
    <t>Снижение объемов по оказанию услуг дорожной техники по договорным работам для НГОК, МГОК</t>
  </si>
  <si>
    <t>Рост по АО в связи с тех.п.</t>
  </si>
  <si>
    <t>на б. КАМАЗ</t>
  </si>
  <si>
    <t>Bobcat,  МКСМ-800К</t>
  </si>
  <si>
    <t xml:space="preserve"> ТХ300</t>
  </si>
  <si>
    <t>DM-58</t>
  </si>
  <si>
    <t>Грузовые бортовые КАМАЗ</t>
  </si>
  <si>
    <t>АГП</t>
  </si>
  <si>
    <t>УРБ-2А-2Д</t>
  </si>
  <si>
    <t>2019г.</t>
  </si>
  <si>
    <t>УАЗ 390945</t>
  </si>
  <si>
    <t>КАМАЗ 6520, проч.мод.</t>
  </si>
  <si>
    <r>
      <t>[</t>
    </r>
    <r>
      <rPr>
        <b/>
        <i/>
        <sz val="10"/>
        <color theme="1"/>
        <rFont val="Times New Roman"/>
        <family val="1"/>
        <charset val="204"/>
      </rPr>
      <t>доп. признаки</t>
    </r>
    <r>
      <rPr>
        <b/>
        <sz val="10"/>
        <color theme="1"/>
        <rFont val="Times New Roman"/>
        <family val="1"/>
        <charset val="204"/>
      </rPr>
      <t>]</t>
    </r>
  </si>
  <si>
    <t>КАВЗ</t>
  </si>
  <si>
    <t>2020г.</t>
  </si>
  <si>
    <t>ожид</t>
  </si>
  <si>
    <t>РАСКАТ RV-21-DT (21,0 тн)</t>
  </si>
  <si>
    <t>Caterpillar 323</t>
  </si>
  <si>
    <t>ТХ220</t>
  </si>
  <si>
    <t>РАСКАТ RV-21-DT</t>
  </si>
  <si>
    <t>LIBHERR-734</t>
  </si>
  <si>
    <t>2021г.</t>
  </si>
  <si>
    <t>2022г</t>
  </si>
  <si>
    <t>ДТ-75, АГРОМАШ, МСН-10</t>
  </si>
  <si>
    <t>Б10М, ТМ-10</t>
  </si>
  <si>
    <t>176 кВт (240 л.с.)</t>
  </si>
  <si>
    <t>306 кВт (410 л.с.)</t>
  </si>
  <si>
    <t>135 кВт (180 л.с.)</t>
  </si>
  <si>
    <t xml:space="preserve">Мини-погрузчик  </t>
  </si>
  <si>
    <t>D9R GC</t>
  </si>
  <si>
    <t>302 кВт (405 л.с.)</t>
  </si>
  <si>
    <t>150 кВт (204 л.с.)</t>
  </si>
  <si>
    <t>308 кВт (412 л.с.)</t>
  </si>
  <si>
    <t>ковш 1,3м3</t>
  </si>
  <si>
    <t>ковш 1,45м3</t>
  </si>
  <si>
    <t>ковш 5,7 м3</t>
  </si>
  <si>
    <t>САТ 980Н</t>
  </si>
  <si>
    <t>CATERPILLAR AP555F</t>
  </si>
  <si>
    <t>Рост цены за счет объема 19% (передача 1ед. автотранспорта в аренду ООО "АДТ", снижение объемов), снижение за счет постоянных и переменных расходов - сокращение затрат на ТО и ТР (арендованая единица содержится за счет арендатора)</t>
  </si>
  <si>
    <t>Камаз-4326-15</t>
  </si>
  <si>
    <t>ГАЗ-330273, ГАЗ-С41R33, ГАЗ-27527,  прочие модификации</t>
  </si>
  <si>
    <t>Рост цены за счет объемов +5% (сезонная консервация 1ед. на Усть-Кутском участке). Снижение за счет постоянных затрат -11% (в результате уменьшения ФОТ произошло перераспределение НР), рост за счет переменных затрат +12% (рост на расходы на ТО и ТР, ценовой фактор)</t>
  </si>
  <si>
    <t>Реализация в 2021</t>
  </si>
  <si>
    <t>Shacman</t>
  </si>
  <si>
    <t>SCANIA</t>
  </si>
  <si>
    <t>Рост переменных затрат в результате индексакции ФОТ, роста цен на шины</t>
  </si>
  <si>
    <t>UAZ PATRIOT, TOYOTA, NISSAN</t>
  </si>
  <si>
    <t>ш.КАМАЗ</t>
  </si>
  <si>
    <t>БелАЗ, SCANIA</t>
  </si>
  <si>
    <t>Камаз, МАЗ, Вольво, Shacman</t>
  </si>
  <si>
    <t>Рост за счет объема +19% в результате снижения объема грузооборота, сокращением плеча перевозки на Накынском поле, рост за счет переменных +125% (использование дорогих шин 21.00R35 Bridg. VMTPZ по цене 343,2 руб./шт на вновь поступивших с/с БелАЗ грузоподьемностью 45тн +195%, рост по ЗП на 1тнкм в следствии снижения плеча ,но при условии роста по грузоперевозкам), рост за счет постоянных (рост за счет амортизации +152%)</t>
  </si>
  <si>
    <t>Рост цены за счет по переменным затратам +11%  (рост по ФЗП), рост по постоянным +9% (рост по АО, тех.п. + 12 ед. Shacman), снижение за счет объемов -1% (в результате увеличения сдельного парка (тех.пер. + 12 ед. Shacman)</t>
  </si>
  <si>
    <t xml:space="preserve">Рост цены за счет объема 19% (списание 2 ед.техники, снижение объемов), снижение цены за счет постоянных затрат -12% , рост за счет переменных расходов 4% </t>
  </si>
  <si>
    <t>Снижение цены за счет объема -2% (рост объемов), рост цены за счет роста постоянных затрат +3% (в результате роста ФОТ произошло перераспределение НР и ОПР), влияние переменных затрат +9% (ценовой фактор)</t>
  </si>
  <si>
    <t>Рост цены за счет объемов +7% (снижение объемов, списание 3 ед.), снижение за счет постоянных затрат -11% (в результате уменьшения ФОТ произошло перераспределение НР), рост за счет переменных затрат +15% (ценовой фактор,приведение уд.норм на топливо к принятым нормам при расчете бюджета)</t>
  </si>
  <si>
    <t>Рост цены за счет объемов +311% (переведена на У-Кутский участок, в летний период используется по необходимости), за счет постоянных расходов снижение цены -77% (изменение структуры ОПР), рост за счет переменных затрат +18% (изменение уд.нормы при работе на а/зимнике)</t>
  </si>
  <si>
    <t>Снижение за счет постоянных затрат -5% (в результате уменьшения ФОТ произошло перераспределение НР), рост за счет переменных затрат +15% (рост на расходы на ТО и ТР, ценовой фактор)</t>
  </si>
  <si>
    <t>Анализ внутрифирменных цен МУАД на 2023 год</t>
  </si>
  <si>
    <t xml:space="preserve"> Cat DP30NT, ВП-05, GEKA D30, GEKA D50</t>
  </si>
  <si>
    <t>Vogele SUPER 1000</t>
  </si>
  <si>
    <t>Каток тандемный</t>
  </si>
  <si>
    <t>Каток тандемный асфальтовый</t>
  </si>
  <si>
    <t>Каток  пневмоколёсный</t>
  </si>
  <si>
    <t>XS265</t>
  </si>
  <si>
    <t>XCMG XD143</t>
  </si>
  <si>
    <t>XCMG XD83</t>
  </si>
  <si>
    <t>XCMG XP203</t>
  </si>
  <si>
    <t>Мульчер на базе экскаватора</t>
  </si>
  <si>
    <t>база ТХ300,  Сат323</t>
  </si>
  <si>
    <t>Отсыпщик-укладчик обочин Hydrog DG 3000 на базе погрузчика</t>
  </si>
  <si>
    <t>база STALOVA WOLA-534</t>
  </si>
  <si>
    <t>Сваебойная машина самоходная</t>
  </si>
  <si>
    <t>Turchi 300F</t>
  </si>
  <si>
    <t>2023г</t>
  </si>
  <si>
    <t>Камаз, Вольво, Shacman</t>
  </si>
  <si>
    <t>UMG   Е330С</t>
  </si>
  <si>
    <t>ЭД600 (проч.мод.), гудронатор</t>
  </si>
  <si>
    <t>Передвижная мастерская на базе Камаз, УРАЛ,  ПРМ, КАМАЗ-ППУА 1600/100 ,УМП-400, бортовой с КМУ, Чайка-сервис, дорожный мастер,  магнитная шайба, ТБМ, разметочная машина, прочие</t>
  </si>
  <si>
    <t>автоцистерна на б.КАМАЗ, Вольво,  ас.машина, АЦ-4-40</t>
  </si>
  <si>
    <t xml:space="preserve">Каток комбинированный </t>
  </si>
  <si>
    <t xml:space="preserve">Каток грунтовый </t>
  </si>
  <si>
    <t>ТМ-120,, ГАЗ-34039-32</t>
  </si>
  <si>
    <t>ДЗ-98 (проч.мод.)</t>
  </si>
  <si>
    <t>в реестре отдельно нет</t>
  </si>
  <si>
    <t>Камаз, МАЗ, Вольво, SCANIA, Shacman</t>
  </si>
  <si>
    <t>К-702 БКУ , К-702 УДМ, К-703</t>
  </si>
  <si>
    <t>БЕЛАРУС-1523.3</t>
  </si>
  <si>
    <t>Трактор колесный</t>
  </si>
  <si>
    <t>вводится в действие с «01» января 2026г.</t>
  </si>
  <si>
    <t>2026 год</t>
  </si>
  <si>
    <t>Реестр цен на услуги автотранспорта и дорожной техники Мирнинского управления автомобильных дорог АК "АЛРОСА" (ПАО)  для внешнего оборота на 2026 год</t>
  </si>
  <si>
    <t xml:space="preserve"> ас.машина</t>
  </si>
  <si>
    <t>ЭД600 (проч.мод.)</t>
  </si>
  <si>
    <t>с НДС 22%</t>
  </si>
  <si>
    <t>крупнозернистая</t>
  </si>
  <si>
    <t>мелкозернистая</t>
  </si>
  <si>
    <t>Асфальтобетонная смесь</t>
  </si>
  <si>
    <t>Стоимость за 1 ед.изм. (без НДС), руб.</t>
  </si>
  <si>
    <t>Наименование продукции</t>
  </si>
  <si>
    <t>Стоимость за 1 ед.изм. (с НДС), руб.</t>
  </si>
  <si>
    <t>ЕИ</t>
  </si>
  <si>
    <t>тн</t>
  </si>
  <si>
    <t>без розлива</t>
  </si>
  <si>
    <t>Битумная эмульсия</t>
  </si>
  <si>
    <t>Щебень</t>
  </si>
  <si>
    <t>м3</t>
  </si>
  <si>
    <t>0-63</t>
  </si>
  <si>
    <t>Доп.признак</t>
  </si>
  <si>
    <t>ПГС</t>
  </si>
  <si>
    <t>Скальный грунт</t>
  </si>
  <si>
    <t>без погрузки</t>
  </si>
  <si>
    <t>с погрузкой</t>
  </si>
  <si>
    <t>Прайс-лист носит информационный характер и не является публичной офертой. Стоимость товаров/услуг, их наличие и подробные характеристики уточняйте у менеджеров компании используя средства связи, указанные на сайте.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</si>
</sst>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i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i/>
      <sz val="7.5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Georgia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8" tint="-0.499984740745262"/>
      <name val="Times New Roman"/>
      <family val="1"/>
      <charset val="204"/>
    </font>
    <font>
      <b/>
      <sz val="8"/>
      <color theme="8" tint="-0.499984740745262"/>
      <name val="Times New Roman"/>
      <family val="1"/>
      <charset val="204"/>
    </font>
    <font>
      <sz val="11"/>
      <color theme="8" tint="-0.49998474074526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i/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7" fillId="0" borderId="0"/>
    <xf numFmtId="9" fontId="28" fillId="0" borderId="0" applyFont="0" applyFill="0" applyBorder="0" applyAlignment="0" applyProtection="0"/>
    <xf numFmtId="0" fontId="27" fillId="0" borderId="0"/>
    <xf numFmtId="0" fontId="27" fillId="0" borderId="0"/>
  </cellStyleXfs>
  <cellXfs count="285">
    <xf numFmtId="0" fontId="0" fillId="0" borderId="0" xfId="0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5" fillId="0" borderId="0" xfId="0" applyFont="1"/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9" fontId="22" fillId="0" borderId="1" xfId="2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2" fontId="25" fillId="0" borderId="0" xfId="0" applyNumberFormat="1" applyFont="1"/>
    <xf numFmtId="0" fontId="29" fillId="0" borderId="0" xfId="0" applyFont="1"/>
    <xf numFmtId="2" fontId="25" fillId="0" borderId="0" xfId="0" applyNumberFormat="1" applyFont="1" applyAlignme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horizontal="center" vertical="center" wrapText="1"/>
    </xf>
    <xf numFmtId="4" fontId="22" fillId="5" borderId="1" xfId="0" applyNumberFormat="1" applyFont="1" applyFill="1" applyBorder="1" applyAlignment="1">
      <alignment horizontal="center" vertical="center" wrapText="1"/>
    </xf>
    <xf numFmtId="9" fontId="22" fillId="5" borderId="1" xfId="2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9" fontId="31" fillId="0" borderId="1" xfId="2" applyFont="1" applyBorder="1" applyAlignment="1">
      <alignment horizontal="center" vertical="center" wrapText="1"/>
    </xf>
    <xf numFmtId="0" fontId="33" fillId="0" borderId="0" xfId="0" applyFont="1"/>
    <xf numFmtId="2" fontId="33" fillId="0" borderId="0" xfId="0" applyNumberFormat="1" applyFont="1"/>
    <xf numFmtId="0" fontId="32" fillId="0" borderId="9" xfId="0" applyFont="1" applyBorder="1" applyAlignment="1">
      <alignment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9" fontId="31" fillId="0" borderId="1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9" fontId="31" fillId="5" borderId="1" xfId="2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9" fontId="26" fillId="0" borderId="1" xfId="2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 wrapText="1"/>
    </xf>
    <xf numFmtId="2" fontId="29" fillId="0" borderId="0" xfId="0" applyNumberFormat="1" applyFo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1" fillId="0" borderId="1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6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 shrinkToFit="1"/>
    </xf>
    <xf numFmtId="0" fontId="22" fillId="0" borderId="1" xfId="0" applyFont="1" applyFill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9" fontId="2" fillId="0" borderId="1" xfId="2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5" fillId="0" borderId="8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" fontId="35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5" fillId="0" borderId="8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7" borderId="9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9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37" fillId="13" borderId="1" xfId="0" applyFont="1" applyFill="1" applyBorder="1" applyAlignment="1">
      <alignment horizontal="center" vertical="center" wrapText="1"/>
    </xf>
    <xf numFmtId="9" fontId="2" fillId="13" borderId="1" xfId="2" applyFont="1" applyFill="1" applyBorder="1" applyAlignment="1">
      <alignment horizontal="center" vertical="center" wrapText="1"/>
    </xf>
    <xf numFmtId="0" fontId="37" fillId="14" borderId="1" xfId="0" applyFont="1" applyFill="1" applyBorder="1" applyAlignment="1">
      <alignment horizontal="center" vertical="center" wrapText="1"/>
    </xf>
    <xf numFmtId="9" fontId="2" fillId="14" borderId="1" xfId="2" applyFont="1" applyFill="1" applyBorder="1" applyAlignment="1">
      <alignment horizontal="center" vertical="center" wrapText="1"/>
    </xf>
    <xf numFmtId="0" fontId="37" fillId="15" borderId="1" xfId="0" applyFont="1" applyFill="1" applyBorder="1" applyAlignment="1">
      <alignment horizontal="center" vertical="center" wrapText="1"/>
    </xf>
    <xf numFmtId="9" fontId="2" fillId="15" borderId="1" xfId="2" applyFont="1" applyFill="1" applyBorder="1" applyAlignment="1">
      <alignment horizontal="center" vertical="center" wrapText="1"/>
    </xf>
    <xf numFmtId="9" fontId="35" fillId="15" borderId="1" xfId="2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2" fontId="40" fillId="0" borderId="1" xfId="0" applyNumberFormat="1" applyFont="1" applyFill="1" applyBorder="1" applyAlignment="1">
      <alignment horizontal="center" vertical="center" wrapText="1"/>
    </xf>
    <xf numFmtId="4" fontId="40" fillId="0" borderId="1" xfId="0" applyNumberFormat="1" applyFont="1" applyFill="1" applyBorder="1" applyAlignment="1">
      <alignment horizontal="center" vertical="center" wrapText="1"/>
    </xf>
    <xf numFmtId="4" fontId="42" fillId="0" borderId="1" xfId="0" applyNumberFormat="1" applyFont="1" applyFill="1" applyBorder="1" applyAlignment="1">
      <alignment horizontal="center" vertical="center" wrapText="1"/>
    </xf>
    <xf numFmtId="4" fontId="40" fillId="6" borderId="1" xfId="0" applyNumberFormat="1" applyFont="1" applyFill="1" applyBorder="1" applyAlignment="1">
      <alignment horizontal="center" vertical="center" wrapText="1"/>
    </xf>
    <xf numFmtId="4" fontId="42" fillId="9" borderId="1" xfId="0" applyNumberFormat="1" applyFont="1" applyFill="1" applyBorder="1" applyAlignment="1">
      <alignment horizontal="center" vertical="center" wrapText="1"/>
    </xf>
    <xf numFmtId="4" fontId="40" fillId="9" borderId="1" xfId="0" applyNumberFormat="1" applyFont="1" applyFill="1" applyBorder="1" applyAlignment="1">
      <alignment horizontal="center" vertical="center" wrapText="1"/>
    </xf>
    <xf numFmtId="0" fontId="40" fillId="12" borderId="1" xfId="0" applyFont="1" applyFill="1" applyBorder="1" applyAlignment="1">
      <alignment horizontal="center" vertical="center" wrapText="1"/>
    </xf>
    <xf numFmtId="0" fontId="41" fillId="12" borderId="1" xfId="0" applyFont="1" applyFill="1" applyBorder="1" applyAlignment="1">
      <alignment horizontal="center" vertical="center" wrapText="1"/>
    </xf>
    <xf numFmtId="2" fontId="40" fillId="12" borderId="1" xfId="0" applyNumberFormat="1" applyFont="1" applyFill="1" applyBorder="1" applyAlignment="1">
      <alignment horizontal="center" vertical="center" wrapText="1"/>
    </xf>
    <xf numFmtId="4" fontId="40" fillId="12" borderId="1" xfId="0" applyNumberFormat="1" applyFont="1" applyFill="1" applyBorder="1" applyAlignment="1">
      <alignment horizontal="center" vertical="center" wrapText="1"/>
    </xf>
    <xf numFmtId="4" fontId="42" fillId="12" borderId="1" xfId="0" applyNumberFormat="1" applyFont="1" applyFill="1" applyBorder="1" applyAlignment="1">
      <alignment horizontal="center" vertical="center" wrapText="1"/>
    </xf>
    <xf numFmtId="0" fontId="37" fillId="18" borderId="1" xfId="0" applyFont="1" applyFill="1" applyBorder="1" applyAlignment="1">
      <alignment horizontal="center" vertical="center" wrapText="1"/>
    </xf>
    <xf numFmtId="9" fontId="2" fillId="18" borderId="1" xfId="2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9" fontId="2" fillId="7" borderId="1" xfId="2" applyFont="1" applyFill="1" applyBorder="1" applyAlignment="1">
      <alignment horizontal="center" vertical="center" wrapText="1"/>
    </xf>
    <xf numFmtId="9" fontId="2" fillId="7" borderId="1" xfId="2" applyNumberFormat="1" applyFont="1" applyFill="1" applyBorder="1" applyAlignment="1">
      <alignment horizontal="center" vertical="center" wrapText="1"/>
    </xf>
    <xf numFmtId="9" fontId="35" fillId="7" borderId="1" xfId="2" applyFont="1" applyFill="1" applyBorder="1" applyAlignment="1">
      <alignment horizontal="center" vertical="center" wrapText="1"/>
    </xf>
    <xf numFmtId="9" fontId="2" fillId="7" borderId="1" xfId="0" applyNumberFormat="1" applyFont="1" applyFill="1" applyBorder="1" applyAlignment="1">
      <alignment horizontal="center" vertical="center" wrapText="1"/>
    </xf>
    <xf numFmtId="164" fontId="35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37" fillId="16" borderId="1" xfId="0" applyFont="1" applyFill="1" applyBorder="1" applyAlignment="1">
      <alignment horizontal="center" vertical="center" wrapText="1"/>
    </xf>
    <xf numFmtId="9" fontId="2" fillId="16" borderId="1" xfId="0" applyNumberFormat="1" applyFont="1" applyFill="1" applyBorder="1" applyAlignment="1">
      <alignment horizontal="center" vertical="center" wrapText="1"/>
    </xf>
    <xf numFmtId="9" fontId="2" fillId="16" borderId="1" xfId="2" applyFont="1" applyFill="1" applyBorder="1" applyAlignment="1">
      <alignment horizontal="center" vertical="center" wrapText="1"/>
    </xf>
    <xf numFmtId="9" fontId="35" fillId="16" borderId="1" xfId="2" applyFont="1" applyFill="1" applyBorder="1" applyAlignment="1">
      <alignment horizontal="center" vertical="center" wrapText="1"/>
    </xf>
    <xf numFmtId="9" fontId="35" fillId="16" borderId="1" xfId="0" applyNumberFormat="1" applyFont="1" applyFill="1" applyBorder="1" applyAlignment="1">
      <alignment horizontal="center" vertical="center" wrapText="1"/>
    </xf>
    <xf numFmtId="2" fontId="2" fillId="16" borderId="1" xfId="0" applyNumberFormat="1" applyFont="1" applyFill="1" applyBorder="1" applyAlignment="1">
      <alignment horizontal="center" vertical="center" wrapText="1"/>
    </xf>
    <xf numFmtId="4" fontId="2" fillId="16" borderId="1" xfId="0" applyNumberFormat="1" applyFont="1" applyFill="1" applyBorder="1" applyAlignment="1">
      <alignment horizontal="center" vertical="center" wrapText="1"/>
    </xf>
    <xf numFmtId="4" fontId="35" fillId="16" borderId="1" xfId="0" applyNumberFormat="1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center" vertical="center" wrapText="1"/>
    </xf>
    <xf numFmtId="2" fontId="2" fillId="17" borderId="1" xfId="0" applyNumberFormat="1" applyFont="1" applyFill="1" applyBorder="1" applyAlignment="1">
      <alignment horizontal="center" vertical="center" wrapText="1"/>
    </xf>
    <xf numFmtId="4" fontId="2" fillId="17" borderId="1" xfId="0" applyNumberFormat="1" applyFont="1" applyFill="1" applyBorder="1" applyAlignment="1">
      <alignment horizontal="center" vertical="center" wrapText="1"/>
    </xf>
    <xf numFmtId="4" fontId="35" fillId="17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37" fillId="19" borderId="1" xfId="0" applyFont="1" applyFill="1" applyBorder="1" applyAlignment="1">
      <alignment horizontal="center" vertical="center" wrapText="1"/>
    </xf>
    <xf numFmtId="2" fontId="2" fillId="19" borderId="1" xfId="0" applyNumberFormat="1" applyFont="1" applyFill="1" applyBorder="1" applyAlignment="1">
      <alignment horizontal="center" vertical="center" wrapText="1"/>
    </xf>
    <xf numFmtId="4" fontId="2" fillId="19" borderId="1" xfId="0" applyNumberFormat="1" applyFont="1" applyFill="1" applyBorder="1" applyAlignment="1">
      <alignment horizontal="center" vertical="center" wrapText="1"/>
    </xf>
    <xf numFmtId="4" fontId="35" fillId="19" borderId="1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38" fillId="0" borderId="1" xfId="0" applyFont="1" applyFill="1" applyBorder="1" applyAlignment="1">
      <alignment horizontal="left" vertical="center" wrapText="1"/>
    </xf>
    <xf numFmtId="0" fontId="2" fillId="20" borderId="9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10" fontId="2" fillId="18" borderId="1" xfId="2" applyNumberFormat="1" applyFont="1" applyFill="1" applyBorder="1" applyAlignment="1">
      <alignment horizontal="center" vertical="center" wrapText="1"/>
    </xf>
    <xf numFmtId="9" fontId="39" fillId="18" borderId="1" xfId="2" applyFont="1" applyFill="1" applyBorder="1" applyAlignment="1">
      <alignment horizontal="center" vertical="center" wrapText="1"/>
    </xf>
    <xf numFmtId="164" fontId="39" fillId="18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" fontId="25" fillId="0" borderId="0" xfId="0" applyNumberFormat="1" applyFont="1" applyFill="1"/>
    <xf numFmtId="0" fontId="30" fillId="0" borderId="0" xfId="0" applyFont="1" applyFill="1" applyAlignment="1">
      <alignment horizontal="right"/>
    </xf>
    <xf numFmtId="0" fontId="35" fillId="0" borderId="17" xfId="0" applyFont="1" applyFill="1" applyBorder="1" applyAlignment="1">
      <alignment horizontal="centerContinuous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25" fillId="0" borderId="1" xfId="0" applyFont="1" applyBorder="1" applyAlignment="1">
      <alignment wrapText="1"/>
    </xf>
    <xf numFmtId="4" fontId="25" fillId="0" borderId="1" xfId="0" applyNumberFormat="1" applyFont="1" applyBorder="1"/>
    <xf numFmtId="4" fontId="2" fillId="0" borderId="1" xfId="0" applyNumberFormat="1" applyFont="1" applyBorder="1" applyAlignment="1">
      <alignment vertical="center" wrapText="1"/>
    </xf>
    <xf numFmtId="0" fontId="35" fillId="14" borderId="1" xfId="0" applyFont="1" applyFill="1" applyBorder="1" applyAlignment="1">
      <alignment horizontal="center" vertical="center" wrapText="1"/>
    </xf>
    <xf numFmtId="0" fontId="35" fillId="18" borderId="1" xfId="0" applyFont="1" applyFill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15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7" fillId="16" borderId="11" xfId="0" applyFont="1" applyFill="1" applyBorder="1" applyAlignment="1">
      <alignment horizontal="center" vertical="center" wrapText="1"/>
    </xf>
    <xf numFmtId="0" fontId="37" fillId="16" borderId="12" xfId="0" applyFont="1" applyFill="1" applyBorder="1" applyAlignment="1">
      <alignment horizontal="center" vertical="center" wrapText="1"/>
    </xf>
    <xf numFmtId="0" fontId="37" fillId="7" borderId="11" xfId="0" applyFont="1" applyFill="1" applyBorder="1" applyAlignment="1">
      <alignment horizontal="center" vertical="center" wrapText="1"/>
    </xf>
    <xf numFmtId="0" fontId="37" fillId="7" borderId="12" xfId="0" applyFont="1" applyFill="1" applyBorder="1" applyAlignment="1">
      <alignment horizontal="center" vertical="center" wrapText="1"/>
    </xf>
    <xf numFmtId="0" fontId="35" fillId="13" borderId="11" xfId="0" applyFont="1" applyFill="1" applyBorder="1" applyAlignment="1">
      <alignment horizontal="center" vertical="center" wrapText="1"/>
    </xf>
    <xf numFmtId="0" fontId="35" fillId="13" borderId="13" xfId="0" applyFont="1" applyFill="1" applyBorder="1" applyAlignment="1">
      <alignment horizontal="center" vertical="center" wrapText="1"/>
    </xf>
    <xf numFmtId="0" fontId="35" fillId="13" borderId="1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/>
    <xf numFmtId="0" fontId="16" fillId="2" borderId="1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2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">
    <cellStyle name="Обычный" xfId="0" builtinId="0"/>
    <cellStyle name="Обычный 6" xfId="1" xr:uid="{00000000-0005-0000-0000-000001000000}"/>
    <cellStyle name="Обычный 6 2" xfId="4" xr:uid="{00000000-0005-0000-0000-000002000000}"/>
    <cellStyle name="Обычный 8" xfId="3" xr:uid="{00000000-0005-0000-0000-000003000000}"/>
    <cellStyle name="Процентный" xfId="2" builtinId="5"/>
  </cellStyles>
  <dxfs count="0"/>
  <tableStyles count="0" defaultTableStyle="TableStyleMedium2" defaultPivotStyle="PivotStyleLight16"/>
  <colors>
    <mruColors>
      <color rgb="FFEAF4E4"/>
      <color rgb="FFF6FAF4"/>
      <color rgb="FF00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J81"/>
  <sheetViews>
    <sheetView view="pageBreakPreview" topLeftCell="A4" zoomScale="70" zoomScaleNormal="70" zoomScaleSheetLayoutView="70" workbookViewId="0">
      <pane xSplit="4" ySplit="10" topLeftCell="K14" activePane="bottomRight" state="frozen"/>
      <selection activeCell="A4" sqref="A4"/>
      <selection pane="topRight" activeCell="E4" sqref="E4"/>
      <selection pane="bottomLeft" activeCell="A14" sqref="A14"/>
      <selection pane="bottomRight" activeCell="Y43" sqref="Y43"/>
    </sheetView>
  </sheetViews>
  <sheetFormatPr defaultColWidth="9.15234375" defaultRowHeight="14.15" outlineLevelRow="1" outlineLevelCol="1" x14ac:dyDescent="0.35"/>
  <cols>
    <col min="1" max="1" width="3.3046875" style="21" customWidth="1"/>
    <col min="2" max="2" width="3.3828125" style="21" customWidth="1"/>
    <col min="3" max="3" width="17.84375" style="21" customWidth="1"/>
    <col min="4" max="4" width="26.15234375" style="21" customWidth="1"/>
    <col min="5" max="5" width="17.3828125" style="21" customWidth="1"/>
    <col min="6" max="6" width="9.15234375" style="21" customWidth="1"/>
    <col min="7" max="8" width="9.15234375" style="21" hidden="1" customWidth="1" outlineLevel="1"/>
    <col min="9" max="9" width="9.15234375" style="137" hidden="1" customWidth="1" outlineLevel="1"/>
    <col min="10" max="10" width="9.15234375" style="21" customWidth="1" collapsed="1"/>
    <col min="11" max="11" width="9.15234375" style="21" customWidth="1"/>
    <col min="12" max="12" width="9.15234375" style="137" customWidth="1"/>
    <col min="13" max="17" width="9.15234375" style="21" customWidth="1"/>
    <col min="18" max="18" width="9.15234375" style="21" hidden="1" customWidth="1"/>
    <col min="19" max="19" width="11.3046875" style="21" customWidth="1"/>
    <col min="20" max="20" width="12" style="21" customWidth="1"/>
    <col min="21" max="23" width="9.15234375" style="21" customWidth="1"/>
    <col min="24" max="24" width="10" style="21" customWidth="1"/>
    <col min="25" max="27" width="9.15234375" style="21"/>
    <col min="28" max="28" width="58" style="137" hidden="1" customWidth="1"/>
    <col min="29" max="29" width="2.69140625" style="21" customWidth="1"/>
    <col min="30" max="30" width="8" style="21" hidden="1" customWidth="1"/>
    <col min="31" max="31" width="60" style="21" hidden="1" customWidth="1"/>
    <col min="32" max="32" width="42.15234375" style="21" hidden="1" customWidth="1"/>
    <col min="33" max="33" width="81" style="21" hidden="1" customWidth="1"/>
    <col min="34" max="34" width="43" style="21" hidden="1" customWidth="1"/>
    <col min="35" max="16384" width="9.15234375" style="21"/>
  </cols>
  <sheetData>
    <row r="4" spans="1:34" hidden="1" x14ac:dyDescent="0.35"/>
    <row r="5" spans="1:34" hidden="1" x14ac:dyDescent="0.35"/>
    <row r="6" spans="1:34" ht="15" x14ac:dyDescent="0.35">
      <c r="F6" s="4" t="s">
        <v>349</v>
      </c>
      <c r="G6" s="4"/>
    </row>
    <row r="7" spans="1:34" hidden="1" x14ac:dyDescent="0.35"/>
    <row r="9" spans="1:34" ht="40.5" customHeight="1" x14ac:dyDescent="0.35">
      <c r="A9" s="229" t="s">
        <v>0</v>
      </c>
      <c r="B9" s="230"/>
      <c r="C9" s="235" t="s">
        <v>1</v>
      </c>
      <c r="D9" s="235" t="s">
        <v>304</v>
      </c>
      <c r="E9" s="235"/>
      <c r="F9" s="235" t="s">
        <v>2</v>
      </c>
      <c r="G9" s="119"/>
      <c r="H9" s="235" t="s">
        <v>132</v>
      </c>
      <c r="I9" s="235"/>
      <c r="J9" s="235"/>
      <c r="K9" s="235"/>
      <c r="L9" s="235"/>
      <c r="M9" s="235"/>
      <c r="N9" s="235"/>
      <c r="O9" s="235"/>
      <c r="P9" s="235"/>
      <c r="Q9" s="235"/>
      <c r="R9" s="226" t="str">
        <f>"Откл. к "&amp;H11&amp;H12</f>
        <v>Откл. к 2020г.отчет</v>
      </c>
      <c r="S9" s="219" t="str">
        <f>"Откл. к "&amp;I11&amp;J12</f>
        <v>Откл. к 2021г.отчет</v>
      </c>
      <c r="T9" s="215" t="str">
        <f>"Откл. к "&amp;L11&amp;L12</f>
        <v>Откл. к 2022гожид</v>
      </c>
      <c r="U9" s="217" t="str">
        <f>"в т.ч.откл. к "&amp;L11&amp;L12&amp;" по факторам"</f>
        <v>в т.ч.откл. к 2022гожид по факторам</v>
      </c>
      <c r="V9" s="217"/>
      <c r="W9" s="217"/>
      <c r="X9" s="216" t="str">
        <f>"Откл. к "&amp;K11&amp;K12</f>
        <v>Откл. к 2022гплан</v>
      </c>
      <c r="Y9" s="218" t="str">
        <f>"в т.ч.откл. к "&amp;K11&amp;K12&amp;" по факторам"</f>
        <v>в т.ч.откл. к 2022гплан по факторам</v>
      </c>
      <c r="Z9" s="218"/>
      <c r="AA9" s="218"/>
      <c r="AB9" s="220" t="s">
        <v>261</v>
      </c>
      <c r="AE9" s="221" t="s">
        <v>261</v>
      </c>
    </row>
    <row r="10" spans="1:34" ht="24" customHeight="1" x14ac:dyDescent="0.35">
      <c r="A10" s="231"/>
      <c r="B10" s="232"/>
      <c r="C10" s="235"/>
      <c r="D10" s="235"/>
      <c r="E10" s="235"/>
      <c r="F10" s="235"/>
      <c r="G10" s="119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27"/>
      <c r="S10" s="219"/>
      <c r="T10" s="215"/>
      <c r="U10" s="217" t="s">
        <v>15</v>
      </c>
      <c r="V10" s="217" t="s">
        <v>17</v>
      </c>
      <c r="W10" s="217"/>
      <c r="X10" s="216"/>
      <c r="Y10" s="218" t="s">
        <v>15</v>
      </c>
      <c r="Z10" s="218" t="s">
        <v>17</v>
      </c>
      <c r="AA10" s="218"/>
      <c r="AB10" s="220"/>
      <c r="AE10" s="221"/>
    </row>
    <row r="11" spans="1:34" ht="23.25" customHeight="1" x14ac:dyDescent="0.35">
      <c r="A11" s="231"/>
      <c r="B11" s="232"/>
      <c r="C11" s="235"/>
      <c r="D11" s="235"/>
      <c r="E11" s="235"/>
      <c r="F11" s="235"/>
      <c r="G11" s="120" t="s">
        <v>301</v>
      </c>
      <c r="H11" s="120" t="s">
        <v>306</v>
      </c>
      <c r="I11" s="236" t="s">
        <v>313</v>
      </c>
      <c r="J11" s="236"/>
      <c r="K11" s="181" t="s">
        <v>314</v>
      </c>
      <c r="L11" s="145" t="s">
        <v>314</v>
      </c>
      <c r="M11" s="155" t="s">
        <v>365</v>
      </c>
      <c r="N11" s="237" t="s">
        <v>5</v>
      </c>
      <c r="O11" s="237"/>
      <c r="P11" s="237"/>
      <c r="Q11" s="237"/>
      <c r="R11" s="227"/>
      <c r="S11" s="219"/>
      <c r="T11" s="215"/>
      <c r="U11" s="217"/>
      <c r="V11" s="222" t="s">
        <v>229</v>
      </c>
      <c r="W11" s="222" t="s">
        <v>230</v>
      </c>
      <c r="X11" s="216"/>
      <c r="Y11" s="218"/>
      <c r="Z11" s="224" t="s">
        <v>229</v>
      </c>
      <c r="AA11" s="224" t="s">
        <v>230</v>
      </c>
      <c r="AB11" s="220"/>
      <c r="AE11" s="221"/>
    </row>
    <row r="12" spans="1:34" ht="23.25" customHeight="1" x14ac:dyDescent="0.35">
      <c r="A12" s="233"/>
      <c r="B12" s="234"/>
      <c r="C12" s="235"/>
      <c r="D12" s="235"/>
      <c r="E12" s="235"/>
      <c r="F12" s="235"/>
      <c r="G12" s="120" t="s">
        <v>22</v>
      </c>
      <c r="H12" s="120" t="s">
        <v>22</v>
      </c>
      <c r="I12" s="146" t="s">
        <v>4</v>
      </c>
      <c r="J12" s="146" t="s">
        <v>22</v>
      </c>
      <c r="K12" s="181" t="s">
        <v>4</v>
      </c>
      <c r="L12" s="145" t="s">
        <v>307</v>
      </c>
      <c r="M12" s="155" t="s">
        <v>4</v>
      </c>
      <c r="N12" s="147" t="s">
        <v>6</v>
      </c>
      <c r="O12" s="147" t="s">
        <v>7</v>
      </c>
      <c r="P12" s="147" t="s">
        <v>8</v>
      </c>
      <c r="Q12" s="147" t="s">
        <v>9</v>
      </c>
      <c r="R12" s="228"/>
      <c r="S12" s="219"/>
      <c r="T12" s="215"/>
      <c r="U12" s="217"/>
      <c r="V12" s="223"/>
      <c r="W12" s="223"/>
      <c r="X12" s="216"/>
      <c r="Y12" s="218"/>
      <c r="Z12" s="225"/>
      <c r="AA12" s="225"/>
      <c r="AB12" s="220"/>
      <c r="AE12" s="221"/>
    </row>
    <row r="13" spans="1:34" x14ac:dyDescent="0.35">
      <c r="A13" s="94">
        <v>1</v>
      </c>
      <c r="B13" s="95"/>
      <c r="C13" s="96">
        <v>2</v>
      </c>
      <c r="D13" s="96">
        <v>3</v>
      </c>
      <c r="E13" s="96"/>
      <c r="F13" s="96">
        <v>4</v>
      </c>
      <c r="G13" s="96">
        <v>5</v>
      </c>
      <c r="H13" s="96">
        <v>5</v>
      </c>
      <c r="I13" s="177">
        <v>6</v>
      </c>
      <c r="J13" s="177">
        <v>7</v>
      </c>
      <c r="K13" s="182"/>
      <c r="L13" s="169"/>
      <c r="M13" s="156">
        <v>8</v>
      </c>
      <c r="N13" s="148">
        <v>9</v>
      </c>
      <c r="O13" s="148">
        <v>10</v>
      </c>
      <c r="P13" s="148">
        <v>11</v>
      </c>
      <c r="Q13" s="148">
        <v>12</v>
      </c>
      <c r="R13" s="138"/>
      <c r="S13" s="142">
        <v>13</v>
      </c>
      <c r="T13" s="140">
        <v>14</v>
      </c>
      <c r="U13" s="169">
        <f>X13+1</f>
        <v>16</v>
      </c>
      <c r="V13" s="169">
        <f t="shared" ref="V13:AB13" si="0">U13+1</f>
        <v>17</v>
      </c>
      <c r="W13" s="169">
        <f t="shared" si="0"/>
        <v>18</v>
      </c>
      <c r="X13" s="160">
        <f>T13+1</f>
        <v>15</v>
      </c>
      <c r="Y13" s="162">
        <f>W13+1</f>
        <v>19</v>
      </c>
      <c r="Z13" s="162">
        <f t="shared" si="0"/>
        <v>20</v>
      </c>
      <c r="AA13" s="162">
        <f t="shared" si="0"/>
        <v>21</v>
      </c>
      <c r="AB13" s="186">
        <f t="shared" si="0"/>
        <v>22</v>
      </c>
      <c r="AE13" s="6">
        <f t="shared" ref="AE13" si="1">AD13+1</f>
        <v>1</v>
      </c>
    </row>
    <row r="14" spans="1:34" ht="57" customHeight="1" x14ac:dyDescent="0.35">
      <c r="A14" s="97" t="s">
        <v>139</v>
      </c>
      <c r="B14" s="98"/>
      <c r="C14" s="99" t="s">
        <v>133</v>
      </c>
      <c r="D14" s="100"/>
      <c r="E14" s="100"/>
      <c r="F14" s="100" t="s">
        <v>138</v>
      </c>
      <c r="G14" s="101">
        <v>16.38</v>
      </c>
      <c r="H14" s="101">
        <v>18.73</v>
      </c>
      <c r="I14" s="178">
        <v>16.600000000000001</v>
      </c>
      <c r="J14" s="178">
        <v>18.89</v>
      </c>
      <c r="K14" s="183">
        <v>19.52</v>
      </c>
      <c r="L14" s="174">
        <v>18.36</v>
      </c>
      <c r="M14" s="157">
        <v>19.98</v>
      </c>
      <c r="N14" s="149">
        <v>20.75</v>
      </c>
      <c r="O14" s="149">
        <v>18.78</v>
      </c>
      <c r="P14" s="149">
        <v>18.57</v>
      </c>
      <c r="Q14" s="149">
        <v>22.03</v>
      </c>
      <c r="R14" s="139">
        <f>(M14-H14)/H14</f>
        <v>6.673785371062467E-2</v>
      </c>
      <c r="S14" s="143">
        <f>(M14-J14)/J14</f>
        <v>5.7702488088935938E-2</v>
      </c>
      <c r="T14" s="141">
        <f>(M14-L14)/L14</f>
        <v>8.823529411764712E-2</v>
      </c>
      <c r="U14" s="170">
        <v>-1.5535805552545412E-2</v>
      </c>
      <c r="V14" s="170">
        <v>2.8250151134197932E-2</v>
      </c>
      <c r="W14" s="170">
        <v>7.5030706272709136E-2</v>
      </c>
      <c r="X14" s="161">
        <f>(M14-K14)/K14</f>
        <v>2.3565573770491847E-2</v>
      </c>
      <c r="Y14" s="166">
        <v>-5.3110815067032524E-2</v>
      </c>
      <c r="Z14" s="166">
        <v>1.3307944288216911E-2</v>
      </c>
      <c r="AA14" s="166">
        <v>6.6877342210721613E-2</v>
      </c>
      <c r="AB14" s="187"/>
      <c r="AD14" s="34">
        <f>M14/I14</f>
        <v>1.2036144578313253</v>
      </c>
      <c r="AE14" s="76" t="s">
        <v>262</v>
      </c>
      <c r="AF14" s="82"/>
      <c r="AH14" s="82" t="s">
        <v>289</v>
      </c>
    </row>
    <row r="15" spans="1:34" ht="104.25" customHeight="1" x14ac:dyDescent="0.35">
      <c r="A15" s="104">
        <v>1</v>
      </c>
      <c r="B15" s="98">
        <v>1</v>
      </c>
      <c r="C15" s="105" t="s">
        <v>134</v>
      </c>
      <c r="D15" s="100" t="s">
        <v>137</v>
      </c>
      <c r="E15" s="190" t="s">
        <v>375</v>
      </c>
      <c r="F15" s="100" t="s">
        <v>138</v>
      </c>
      <c r="G15" s="101">
        <v>19.8</v>
      </c>
      <c r="H15" s="101">
        <v>23.51</v>
      </c>
      <c r="I15" s="178">
        <v>21.35</v>
      </c>
      <c r="J15" s="178">
        <v>19.579999999999998</v>
      </c>
      <c r="K15" s="183">
        <v>25.736233082622739</v>
      </c>
      <c r="L15" s="174">
        <v>27.35</v>
      </c>
      <c r="M15" s="157">
        <v>28.381314369789113</v>
      </c>
      <c r="N15" s="149">
        <v>32.165224883412733</v>
      </c>
      <c r="O15" s="149">
        <v>24.716482559314578</v>
      </c>
      <c r="P15" s="149">
        <v>25.665292483394026</v>
      </c>
      <c r="Q15" s="149">
        <v>32.657004744028889</v>
      </c>
      <c r="R15" s="139">
        <f t="shared" ref="R15:R40" si="2">(M15-H15)/H15</f>
        <v>0.20720180220285456</v>
      </c>
      <c r="S15" s="143">
        <f>(M15-J15)/J15</f>
        <v>0.44950533042845331</v>
      </c>
      <c r="T15" s="141">
        <f>(M15-L15)/L15</f>
        <v>3.7708020833239903E-2</v>
      </c>
      <c r="U15" s="170">
        <v>0.1193841506954092</v>
      </c>
      <c r="V15" s="170">
        <v>-5.7081540579913437E-2</v>
      </c>
      <c r="W15" s="170">
        <v>-1.678340968312475E-2</v>
      </c>
      <c r="X15" s="192">
        <f t="shared" ref="X15:X78" si="3">(M15-K15)/K15</f>
        <v>0.10277655159069679</v>
      </c>
      <c r="Y15" s="166">
        <v>5.3438915296428968E-2</v>
      </c>
      <c r="Z15" s="166">
        <v>3.9501324752678757E-2</v>
      </c>
      <c r="AA15" s="166">
        <v>7.0548772955372208E-3</v>
      </c>
      <c r="AB15" s="187" t="s">
        <v>342</v>
      </c>
      <c r="AD15" s="32">
        <f t="shared" ref="AD15:AD40" si="4">M15/I15</f>
        <v>1.3293355676716212</v>
      </c>
      <c r="AE15" s="74"/>
      <c r="AH15" s="74"/>
    </row>
    <row r="16" spans="1:34" ht="104.25" customHeight="1" x14ac:dyDescent="0.35">
      <c r="A16" s="104"/>
      <c r="B16" s="98"/>
      <c r="C16" s="105" t="s">
        <v>134</v>
      </c>
      <c r="D16" s="100" t="s">
        <v>336</v>
      </c>
      <c r="E16" s="190" t="s">
        <v>375</v>
      </c>
      <c r="F16" s="100"/>
      <c r="G16" s="101"/>
      <c r="H16" s="101"/>
      <c r="I16" s="178"/>
      <c r="J16" s="178"/>
      <c r="K16" s="183">
        <v>19.749476911976913</v>
      </c>
      <c r="L16" s="174"/>
      <c r="M16" s="157">
        <v>21.29</v>
      </c>
      <c r="N16" s="149">
        <v>21.95</v>
      </c>
      <c r="O16" s="149">
        <v>19.7</v>
      </c>
      <c r="P16" s="149">
        <v>19.920000000000002</v>
      </c>
      <c r="Q16" s="149">
        <v>23.4</v>
      </c>
      <c r="R16" s="139"/>
      <c r="S16" s="143"/>
      <c r="T16" s="141"/>
      <c r="U16" s="170"/>
      <c r="V16" s="170"/>
      <c r="W16" s="170"/>
      <c r="X16" s="161">
        <f t="shared" si="3"/>
        <v>7.8003234966129556E-2</v>
      </c>
      <c r="Y16" s="166">
        <v>-0.22676742710078335</v>
      </c>
      <c r="Z16" s="166">
        <v>8.2596344257626297E-2</v>
      </c>
      <c r="AA16" s="166">
        <v>0.28771951203119062</v>
      </c>
      <c r="AB16" s="187"/>
      <c r="AD16" s="32"/>
      <c r="AE16" s="74"/>
      <c r="AH16" s="74"/>
    </row>
    <row r="17" spans="1:34" ht="104.25" customHeight="1" x14ac:dyDescent="0.35">
      <c r="A17" s="104"/>
      <c r="B17" s="98"/>
      <c r="C17" s="105" t="s">
        <v>134</v>
      </c>
      <c r="D17" s="127" t="s">
        <v>340</v>
      </c>
      <c r="E17" s="100"/>
      <c r="F17" s="100"/>
      <c r="G17" s="101"/>
      <c r="H17" s="101"/>
      <c r="I17" s="178"/>
      <c r="J17" s="178">
        <v>19.579999999999998</v>
      </c>
      <c r="K17" s="183">
        <v>25.07616414927362</v>
      </c>
      <c r="L17" s="174">
        <v>27.35</v>
      </c>
      <c r="M17" s="157">
        <v>26.151582769598093</v>
      </c>
      <c r="N17" s="149">
        <v>28.772999191138659</v>
      </c>
      <c r="O17" s="149">
        <v>23.095804574299684</v>
      </c>
      <c r="P17" s="149">
        <v>24.220263400560285</v>
      </c>
      <c r="Q17" s="149">
        <v>29.201553894917001</v>
      </c>
      <c r="R17" s="139" t="e">
        <f t="shared" si="2"/>
        <v>#DIV/0!</v>
      </c>
      <c r="S17" s="143">
        <f t="shared" ref="S17:S40" si="5">(M17-J17)/J17</f>
        <v>0.33562731203258916</v>
      </c>
      <c r="T17" s="141">
        <f>(M17-L17)/L17</f>
        <v>-4.381781463992352E-2</v>
      </c>
      <c r="U17" s="170">
        <v>1.8181314562454309E-2</v>
      </c>
      <c r="V17" s="170">
        <v>-1.4548020612692447E-3</v>
      </c>
      <c r="W17" s="170">
        <v>-5.9464670255001573E-2</v>
      </c>
      <c r="X17" s="161">
        <f>(M17-K17)/K17</f>
        <v>4.2886089512044652E-2</v>
      </c>
      <c r="Y17" s="166">
        <v>9.0663263872858835E-5</v>
      </c>
      <c r="Z17" s="166">
        <v>4.5090364988678688E-2</v>
      </c>
      <c r="AA17" s="166">
        <v>-2.1995964064795981E-3</v>
      </c>
      <c r="AB17" s="187"/>
      <c r="AD17" s="32"/>
      <c r="AE17" s="74"/>
      <c r="AH17" s="74"/>
    </row>
    <row r="18" spans="1:34" ht="51.45" x14ac:dyDescent="0.35">
      <c r="A18" s="104">
        <f>A15+1</f>
        <v>2</v>
      </c>
      <c r="B18" s="98">
        <f>B15+1</f>
        <v>2</v>
      </c>
      <c r="C18" s="105" t="s">
        <v>135</v>
      </c>
      <c r="D18" s="120" t="s">
        <v>366</v>
      </c>
      <c r="E18" s="100"/>
      <c r="F18" s="100" t="s">
        <v>138</v>
      </c>
      <c r="G18" s="101">
        <v>15.1</v>
      </c>
      <c r="H18" s="101">
        <v>17.010000000000002</v>
      </c>
      <c r="I18" s="178">
        <v>13.58</v>
      </c>
      <c r="J18" s="178"/>
      <c r="K18" s="183">
        <v>16.38</v>
      </c>
      <c r="L18" s="174">
        <v>15.42</v>
      </c>
      <c r="M18" s="157">
        <v>17.600000000000001</v>
      </c>
      <c r="N18" s="149">
        <v>18.54</v>
      </c>
      <c r="O18" s="149">
        <v>16.86</v>
      </c>
      <c r="P18" s="149">
        <v>16.16</v>
      </c>
      <c r="Q18" s="149">
        <v>18.77</v>
      </c>
      <c r="R18" s="139">
        <f t="shared" si="2"/>
        <v>3.4685479129923563E-2</v>
      </c>
      <c r="S18" s="143" t="e">
        <f t="shared" si="5"/>
        <v>#DIV/0!</v>
      </c>
      <c r="T18" s="141">
        <f>(M18-L18)/L18</f>
        <v>0.14137483787289246</v>
      </c>
      <c r="U18" s="170">
        <v>-2.0944422386315553E-2</v>
      </c>
      <c r="V18" s="170">
        <v>4.3268088649392356E-2</v>
      </c>
      <c r="W18" s="170">
        <v>0.11773980108120208</v>
      </c>
      <c r="X18" s="193">
        <f>(M18-K18)/K18</f>
        <v>7.4481074481074633E-2</v>
      </c>
      <c r="Y18" s="166">
        <v>-7.4488573887538712E-2</v>
      </c>
      <c r="Z18" s="166">
        <v>1.1218309083960154E-3</v>
      </c>
      <c r="AA18" s="166">
        <v>0.1601177256003703</v>
      </c>
      <c r="AB18" s="187" t="s">
        <v>343</v>
      </c>
      <c r="AD18" s="32">
        <f t="shared" si="4"/>
        <v>1.2960235640648012</v>
      </c>
      <c r="AE18" s="75"/>
      <c r="AH18" s="75"/>
    </row>
    <row r="19" spans="1:34" ht="54" customHeight="1" x14ac:dyDescent="0.35">
      <c r="A19" s="97" t="s">
        <v>141</v>
      </c>
      <c r="B19" s="106"/>
      <c r="C19" s="99" t="s">
        <v>140</v>
      </c>
      <c r="D19" s="100"/>
      <c r="E19" s="100"/>
      <c r="F19" s="100" t="s">
        <v>156</v>
      </c>
      <c r="G19" s="107">
        <v>2798.56</v>
      </c>
      <c r="H19" s="107">
        <v>2798.56</v>
      </c>
      <c r="I19" s="179">
        <v>2057.17</v>
      </c>
      <c r="J19" s="179">
        <v>2611.21</v>
      </c>
      <c r="K19" s="184">
        <v>2111.4899999999998</v>
      </c>
      <c r="L19" s="175">
        <v>2468.19</v>
      </c>
      <c r="M19" s="158">
        <v>2393.87</v>
      </c>
      <c r="N19" s="150">
        <v>2533.64</v>
      </c>
      <c r="O19" s="150">
        <v>2211.2199999999998</v>
      </c>
      <c r="P19" s="150">
        <v>2203.0500000000002</v>
      </c>
      <c r="Q19" s="150">
        <v>2601.1</v>
      </c>
      <c r="R19" s="139">
        <f t="shared" si="2"/>
        <v>-0.14460651192041624</v>
      </c>
      <c r="S19" s="143">
        <f>(M19-J19)/J19</f>
        <v>-8.3233443499373908E-2</v>
      </c>
      <c r="T19" s="141">
        <f>(M19-L19)/L19</f>
        <v>-3.0111134069905544E-2</v>
      </c>
      <c r="U19" s="171">
        <v>1.0062052462438409E-2</v>
      </c>
      <c r="V19" s="171">
        <v>7.0008587252967658E-4</v>
      </c>
      <c r="W19" s="171">
        <v>-4.0446289157087589E-2</v>
      </c>
      <c r="X19" s="161">
        <f t="shared" si="3"/>
        <v>0.13373494546505083</v>
      </c>
      <c r="Y19" s="163">
        <v>-4.9966198228318937E-2</v>
      </c>
      <c r="Z19" s="163">
        <v>5.3165736455669244E-2</v>
      </c>
      <c r="AA19" s="163">
        <v>8.4002350151799465E-2</v>
      </c>
      <c r="AB19" s="100"/>
      <c r="AD19" s="32">
        <f t="shared" si="4"/>
        <v>1.1636714515572364</v>
      </c>
      <c r="AE19" s="70" t="s">
        <v>263</v>
      </c>
      <c r="AH19" s="81" t="s">
        <v>276</v>
      </c>
    </row>
    <row r="20" spans="1:34" ht="53.25" customHeight="1" x14ac:dyDescent="0.35">
      <c r="A20" s="104" t="s">
        <v>141</v>
      </c>
      <c r="B20" s="98">
        <v>1</v>
      </c>
      <c r="C20" s="105" t="s">
        <v>142</v>
      </c>
      <c r="D20" s="100" t="s">
        <v>338</v>
      </c>
      <c r="E20" s="100"/>
      <c r="F20" s="100" t="s">
        <v>156</v>
      </c>
      <c r="G20" s="107"/>
      <c r="H20" s="107"/>
      <c r="I20" s="179">
        <v>1797.77</v>
      </c>
      <c r="J20" s="179"/>
      <c r="K20" s="184">
        <v>1913.4</v>
      </c>
      <c r="L20" s="175"/>
      <c r="M20" s="157">
        <v>2030.88</v>
      </c>
      <c r="N20" s="149">
        <v>2135</v>
      </c>
      <c r="O20" s="149">
        <v>1856.69</v>
      </c>
      <c r="P20" s="149">
        <v>1888.61</v>
      </c>
      <c r="Q20" s="149">
        <v>2247.1799999999998</v>
      </c>
      <c r="R20" s="139" t="e">
        <f t="shared" si="2"/>
        <v>#DIV/0!</v>
      </c>
      <c r="S20" s="143" t="e">
        <f>(M20-J20)/J20</f>
        <v>#DIV/0!</v>
      </c>
      <c r="T20" s="141" t="e">
        <f>(M20-L20)/L20</f>
        <v>#DIV/0!</v>
      </c>
      <c r="U20" s="171"/>
      <c r="V20" s="171"/>
      <c r="W20" s="171"/>
      <c r="X20" s="161">
        <f t="shared" si="3"/>
        <v>6.1398557541549083E-2</v>
      </c>
      <c r="Y20" s="164">
        <v>-5.5390239151156373E-2</v>
      </c>
      <c r="Z20" s="164">
        <v>3.095423484994142E-2</v>
      </c>
      <c r="AA20" s="164">
        <v>8.9903895645898846E-2</v>
      </c>
      <c r="AB20" s="111" t="s">
        <v>337</v>
      </c>
      <c r="AD20" s="32"/>
      <c r="AE20" s="91"/>
      <c r="AH20" s="92"/>
    </row>
    <row r="21" spans="1:34" ht="53.25" customHeight="1" x14ac:dyDescent="0.35">
      <c r="A21" s="104" t="s">
        <v>141</v>
      </c>
      <c r="B21" s="98">
        <f>B20+1</f>
        <v>2</v>
      </c>
      <c r="C21" s="105" t="s">
        <v>143</v>
      </c>
      <c r="D21" s="100" t="s">
        <v>339</v>
      </c>
      <c r="E21" s="100"/>
      <c r="F21" s="100" t="s">
        <v>156</v>
      </c>
      <c r="G21" s="107"/>
      <c r="H21" s="107"/>
      <c r="I21" s="179">
        <v>2524.48</v>
      </c>
      <c r="J21" s="179"/>
      <c r="K21" s="184">
        <v>2757</v>
      </c>
      <c r="L21" s="175"/>
      <c r="M21" s="157">
        <v>2943.54</v>
      </c>
      <c r="N21" s="149">
        <v>3257.51</v>
      </c>
      <c r="O21" s="149">
        <v>2675.68</v>
      </c>
      <c r="P21" s="149">
        <v>2635.29</v>
      </c>
      <c r="Q21" s="149">
        <v>3211.72</v>
      </c>
      <c r="R21" s="139" t="e">
        <f t="shared" si="2"/>
        <v>#DIV/0!</v>
      </c>
      <c r="S21" s="143" t="e">
        <f t="shared" si="5"/>
        <v>#DIV/0!</v>
      </c>
      <c r="T21" s="141" t="e">
        <f t="shared" ref="T21:T40" si="6">(M21-L21)/L21</f>
        <v>#DIV/0!</v>
      </c>
      <c r="U21" s="171"/>
      <c r="V21" s="171"/>
      <c r="W21" s="171"/>
      <c r="X21" s="161">
        <f t="shared" si="3"/>
        <v>6.7660500544069621E-2</v>
      </c>
      <c r="Y21" s="164">
        <v>-0.11043161653212585</v>
      </c>
      <c r="Z21" s="164">
        <v>4.2192359766906273E-2</v>
      </c>
      <c r="AA21" s="164">
        <v>0.15161045836811593</v>
      </c>
      <c r="AB21" s="105" t="s">
        <v>344</v>
      </c>
      <c r="AD21" s="32"/>
      <c r="AE21" s="91"/>
      <c r="AH21" s="92"/>
    </row>
    <row r="22" spans="1:34" ht="53.25" customHeight="1" x14ac:dyDescent="0.35">
      <c r="A22" s="104" t="s">
        <v>141</v>
      </c>
      <c r="B22" s="98">
        <f t="shared" ref="B22:B29" si="7">B21+1</f>
        <v>3</v>
      </c>
      <c r="C22" s="105" t="s">
        <v>144</v>
      </c>
      <c r="D22" s="100" t="s">
        <v>305</v>
      </c>
      <c r="E22" s="100"/>
      <c r="F22" s="100" t="s">
        <v>156</v>
      </c>
      <c r="G22" s="107"/>
      <c r="H22" s="107"/>
      <c r="I22" s="179">
        <v>1908.16</v>
      </c>
      <c r="J22" s="179"/>
      <c r="K22" s="184">
        <v>2106.15</v>
      </c>
      <c r="L22" s="175"/>
      <c r="M22" s="157">
        <v>2242.65</v>
      </c>
      <c r="N22" s="149">
        <v>2332.46</v>
      </c>
      <c r="O22" s="149">
        <v>2091.69</v>
      </c>
      <c r="P22" s="149">
        <v>2101.84</v>
      </c>
      <c r="Q22" s="149">
        <v>2423.7399999999998</v>
      </c>
      <c r="R22" s="139" t="e">
        <f t="shared" si="2"/>
        <v>#DIV/0!</v>
      </c>
      <c r="S22" s="143" t="e">
        <f t="shared" si="5"/>
        <v>#DIV/0!</v>
      </c>
      <c r="T22" s="141" t="e">
        <f t="shared" si="6"/>
        <v>#DIV/0!</v>
      </c>
      <c r="U22" s="171"/>
      <c r="V22" s="171"/>
      <c r="W22" s="171"/>
      <c r="X22" s="161">
        <f t="shared" si="3"/>
        <v>6.4810198703796021E-2</v>
      </c>
      <c r="Y22" s="164">
        <v>-3.896236558130306E-2</v>
      </c>
      <c r="Z22" s="164">
        <v>0.12340199756075609</v>
      </c>
      <c r="AA22" s="164">
        <v>-1.3726327815299366E-2</v>
      </c>
      <c r="AB22" s="105" t="s">
        <v>330</v>
      </c>
      <c r="AD22" s="32"/>
      <c r="AE22" s="91"/>
      <c r="AH22" s="92"/>
    </row>
    <row r="23" spans="1:34" ht="53.25" customHeight="1" x14ac:dyDescent="0.35">
      <c r="A23" s="104" t="s">
        <v>141</v>
      </c>
      <c r="B23" s="98">
        <f t="shared" si="7"/>
        <v>4</v>
      </c>
      <c r="C23" s="105" t="s">
        <v>145</v>
      </c>
      <c r="D23" s="100" t="s">
        <v>153</v>
      </c>
      <c r="E23" s="100"/>
      <c r="F23" s="100" t="s">
        <v>156</v>
      </c>
      <c r="G23" s="107"/>
      <c r="H23" s="107"/>
      <c r="I23" s="179">
        <v>1862.02</v>
      </c>
      <c r="J23" s="179"/>
      <c r="K23" s="184">
        <v>2026.85</v>
      </c>
      <c r="L23" s="175"/>
      <c r="M23" s="157">
        <v>2161.64</v>
      </c>
      <c r="N23" s="149">
        <v>2319.12</v>
      </c>
      <c r="O23" s="149">
        <v>2007.42</v>
      </c>
      <c r="P23" s="149">
        <v>1980.89</v>
      </c>
      <c r="Q23" s="149">
        <v>2339.36</v>
      </c>
      <c r="R23" s="139" t="e">
        <f t="shared" si="2"/>
        <v>#DIV/0!</v>
      </c>
      <c r="S23" s="143" t="e">
        <f t="shared" si="5"/>
        <v>#DIV/0!</v>
      </c>
      <c r="T23" s="141" t="e">
        <f t="shared" si="6"/>
        <v>#DIV/0!</v>
      </c>
      <c r="U23" s="171"/>
      <c r="V23" s="171"/>
      <c r="W23" s="171"/>
      <c r="X23" s="161">
        <f t="shared" si="3"/>
        <v>6.6502207859486379E-2</v>
      </c>
      <c r="Y23" s="164">
        <v>-3.9300460938492709E-2</v>
      </c>
      <c r="Z23" s="164">
        <v>6.8884655233258485E-2</v>
      </c>
      <c r="AA23" s="164">
        <v>3.859087835441688E-2</v>
      </c>
      <c r="AB23" s="111" t="s">
        <v>345</v>
      </c>
      <c r="AD23" s="32"/>
      <c r="AE23" s="91"/>
      <c r="AH23" s="92"/>
    </row>
    <row r="24" spans="1:34" ht="72" customHeight="1" x14ac:dyDescent="0.35">
      <c r="A24" s="104" t="s">
        <v>141</v>
      </c>
      <c r="B24" s="98">
        <f t="shared" si="7"/>
        <v>5</v>
      </c>
      <c r="C24" s="105" t="s">
        <v>146</v>
      </c>
      <c r="D24" s="100" t="s">
        <v>332</v>
      </c>
      <c r="E24" s="100"/>
      <c r="F24" s="100" t="s">
        <v>156</v>
      </c>
      <c r="G24" s="107"/>
      <c r="H24" s="107"/>
      <c r="I24" s="179">
        <v>2137.0300000000002</v>
      </c>
      <c r="J24" s="179"/>
      <c r="K24" s="184">
        <v>2332.8200000000002</v>
      </c>
      <c r="L24" s="175"/>
      <c r="M24" s="157">
        <v>2504.13</v>
      </c>
      <c r="N24" s="149">
        <v>2618.1799999999998</v>
      </c>
      <c r="O24" s="149">
        <v>2255.7800000000002</v>
      </c>
      <c r="P24" s="149">
        <v>2277.09</v>
      </c>
      <c r="Q24" s="149">
        <v>2755.59</v>
      </c>
      <c r="R24" s="139" t="e">
        <f t="shared" si="2"/>
        <v>#DIV/0!</v>
      </c>
      <c r="S24" s="143" t="e">
        <f t="shared" si="5"/>
        <v>#DIV/0!</v>
      </c>
      <c r="T24" s="141" t="e">
        <f t="shared" si="6"/>
        <v>#DIV/0!</v>
      </c>
      <c r="U24" s="171"/>
      <c r="V24" s="171"/>
      <c r="W24" s="171"/>
      <c r="X24" s="161">
        <f t="shared" si="3"/>
        <v>7.3434727068526481E-2</v>
      </c>
      <c r="Y24" s="164">
        <v>-3.2577242900313386E-2</v>
      </c>
      <c r="Z24" s="164">
        <v>6.9114869864692841E-2</v>
      </c>
      <c r="AA24" s="164">
        <v>3.7853905990669734E-2</v>
      </c>
      <c r="AB24" s="111" t="s">
        <v>346</v>
      </c>
      <c r="AD24" s="32"/>
      <c r="AE24" s="91"/>
      <c r="AH24" s="92"/>
    </row>
    <row r="25" spans="1:34" ht="72.75" customHeight="1" x14ac:dyDescent="0.35">
      <c r="A25" s="104" t="s">
        <v>141</v>
      </c>
      <c r="B25" s="98">
        <f t="shared" si="7"/>
        <v>6</v>
      </c>
      <c r="C25" s="105" t="s">
        <v>298</v>
      </c>
      <c r="D25" s="100" t="s">
        <v>331</v>
      </c>
      <c r="E25" s="100"/>
      <c r="F25" s="100" t="s">
        <v>156</v>
      </c>
      <c r="G25" s="107"/>
      <c r="H25" s="107"/>
      <c r="I25" s="179">
        <v>1925.19</v>
      </c>
      <c r="J25" s="179"/>
      <c r="K25" s="184">
        <v>2155.92</v>
      </c>
      <c r="L25" s="175"/>
      <c r="M25" s="157">
        <v>2295.0300000000002</v>
      </c>
      <c r="N25" s="149">
        <v>2452.5700000000002</v>
      </c>
      <c r="O25" s="149">
        <v>2089.7199999999998</v>
      </c>
      <c r="P25" s="149">
        <v>2108.48</v>
      </c>
      <c r="Q25" s="149">
        <v>2572.12</v>
      </c>
      <c r="R25" s="139" t="e">
        <f t="shared" si="2"/>
        <v>#DIV/0!</v>
      </c>
      <c r="S25" s="143" t="e">
        <f t="shared" si="5"/>
        <v>#DIV/0!</v>
      </c>
      <c r="T25" s="141" t="e">
        <f t="shared" si="6"/>
        <v>#DIV/0!</v>
      </c>
      <c r="U25" s="171"/>
      <c r="V25" s="171"/>
      <c r="W25" s="171"/>
      <c r="X25" s="161">
        <f t="shared" si="3"/>
        <v>6.4524657686741677E-2</v>
      </c>
      <c r="Y25" s="163">
        <v>0</v>
      </c>
      <c r="Z25" s="163">
        <v>2.7456106598636953E-2</v>
      </c>
      <c r="AA25" s="163">
        <v>3.6079618324526663E-2</v>
      </c>
      <c r="AB25" s="111" t="s">
        <v>347</v>
      </c>
      <c r="AD25" s="32"/>
      <c r="AE25" s="91"/>
      <c r="AH25" s="92"/>
    </row>
    <row r="26" spans="1:34" ht="55.5" customHeight="1" x14ac:dyDescent="0.35">
      <c r="A26" s="104" t="s">
        <v>141</v>
      </c>
      <c r="B26" s="98">
        <f t="shared" si="7"/>
        <v>7</v>
      </c>
      <c r="C26" s="105" t="s">
        <v>147</v>
      </c>
      <c r="D26" s="100" t="s">
        <v>302</v>
      </c>
      <c r="E26" s="100"/>
      <c r="F26" s="100" t="s">
        <v>156</v>
      </c>
      <c r="G26" s="107"/>
      <c r="H26" s="107"/>
      <c r="I26" s="179">
        <v>1668.4</v>
      </c>
      <c r="J26" s="179"/>
      <c r="K26" s="184">
        <v>1862.7</v>
      </c>
      <c r="L26" s="175"/>
      <c r="M26" s="157">
        <v>1976.11</v>
      </c>
      <c r="N26" s="149">
        <v>2069.89</v>
      </c>
      <c r="O26" s="149">
        <v>1826.54</v>
      </c>
      <c r="P26" s="149">
        <v>1828.75</v>
      </c>
      <c r="Q26" s="149">
        <v>2181.14</v>
      </c>
      <c r="R26" s="139" t="e">
        <f t="shared" si="2"/>
        <v>#DIV/0!</v>
      </c>
      <c r="S26" s="143" t="e">
        <f t="shared" si="5"/>
        <v>#DIV/0!</v>
      </c>
      <c r="T26" s="141" t="e">
        <f t="shared" si="6"/>
        <v>#DIV/0!</v>
      </c>
      <c r="U26" s="171"/>
      <c r="V26" s="171"/>
      <c r="W26" s="171"/>
      <c r="X26" s="161">
        <f t="shared" si="3"/>
        <v>6.0884737209427095E-2</v>
      </c>
      <c r="Y26" s="163">
        <v>-2.5575913195805766E-2</v>
      </c>
      <c r="Z26" s="163">
        <v>3.9900681761699808E-2</v>
      </c>
      <c r="AA26" s="163">
        <v>4.6955867500402482E-2</v>
      </c>
      <c r="AB26" s="111" t="s">
        <v>348</v>
      </c>
      <c r="AD26" s="32"/>
      <c r="AE26" s="91"/>
      <c r="AH26" s="92"/>
    </row>
    <row r="27" spans="1:34" ht="64.5" customHeight="1" x14ac:dyDescent="0.35">
      <c r="A27" s="104" t="s">
        <v>141</v>
      </c>
      <c r="B27" s="98">
        <f t="shared" si="7"/>
        <v>8</v>
      </c>
      <c r="C27" s="105" t="s">
        <v>148</v>
      </c>
      <c r="D27" s="100" t="s">
        <v>288</v>
      </c>
      <c r="E27" s="100"/>
      <c r="F27" s="100" t="s">
        <v>156</v>
      </c>
      <c r="G27" s="107"/>
      <c r="H27" s="107"/>
      <c r="I27" s="179">
        <v>2073.1799999999998</v>
      </c>
      <c r="J27" s="179"/>
      <c r="K27" s="184">
        <v>2265.6</v>
      </c>
      <c r="L27" s="175"/>
      <c r="M27" s="157">
        <v>2409.96</v>
      </c>
      <c r="N27" s="149">
        <v>2050.1999999999998</v>
      </c>
      <c r="O27" s="149">
        <v>3204.5</v>
      </c>
      <c r="P27" s="149">
        <v>2968.03</v>
      </c>
      <c r="Q27" s="149">
        <v>2061.02</v>
      </c>
      <c r="R27" s="139" t="e">
        <f t="shared" si="2"/>
        <v>#DIV/0!</v>
      </c>
      <c r="S27" s="143" t="e">
        <f t="shared" si="5"/>
        <v>#DIV/0!</v>
      </c>
      <c r="T27" s="141" t="e">
        <f t="shared" si="6"/>
        <v>#DIV/0!</v>
      </c>
      <c r="U27" s="171"/>
      <c r="V27" s="171"/>
      <c r="W27" s="171"/>
      <c r="X27" s="161">
        <f t="shared" si="3"/>
        <v>6.3718220338983111E-2</v>
      </c>
      <c r="Y27" s="163">
        <v>0</v>
      </c>
      <c r="Z27" s="163">
        <v>3.5592535897748911E-2</v>
      </c>
      <c r="AA27" s="163">
        <v>2.7159866875844374E-2</v>
      </c>
      <c r="AB27" s="111" t="s">
        <v>333</v>
      </c>
      <c r="AD27" s="32"/>
      <c r="AE27" s="91"/>
      <c r="AH27" s="92"/>
    </row>
    <row r="28" spans="1:34" ht="33.75" customHeight="1" x14ac:dyDescent="0.35">
      <c r="A28" s="104" t="s">
        <v>141</v>
      </c>
      <c r="B28" s="98">
        <f t="shared" si="7"/>
        <v>9</v>
      </c>
      <c r="C28" s="105" t="s">
        <v>149</v>
      </c>
      <c r="D28" s="130" t="s">
        <v>340</v>
      </c>
      <c r="E28" s="100"/>
      <c r="F28" s="100" t="s">
        <v>156</v>
      </c>
      <c r="G28" s="107"/>
      <c r="H28" s="107"/>
      <c r="I28" s="179">
        <v>4010.1992498827944</v>
      </c>
      <c r="J28" s="179"/>
      <c r="K28" s="184">
        <v>3033.4417949273793</v>
      </c>
      <c r="L28" s="175"/>
      <c r="M28" s="157">
        <v>3702.8659676604348</v>
      </c>
      <c r="N28" s="149">
        <v>3815.0552053079332</v>
      </c>
      <c r="O28" s="149">
        <v>3636.3674485741349</v>
      </c>
      <c r="P28" s="149">
        <v>3298.3717240791634</v>
      </c>
      <c r="Q28" s="149">
        <v>4205.4344076097495</v>
      </c>
      <c r="R28" s="139" t="e">
        <f t="shared" si="2"/>
        <v>#DIV/0!</v>
      </c>
      <c r="S28" s="143" t="e">
        <f t="shared" si="5"/>
        <v>#DIV/0!</v>
      </c>
      <c r="T28" s="141" t="e">
        <f t="shared" si="6"/>
        <v>#DIV/0!</v>
      </c>
      <c r="U28" s="171"/>
      <c r="V28" s="171"/>
      <c r="W28" s="171"/>
      <c r="X28" s="161">
        <f t="shared" si="3"/>
        <v>0.2206813969044959</v>
      </c>
      <c r="Y28" s="163"/>
      <c r="Z28" s="163"/>
      <c r="AA28" s="163"/>
      <c r="AB28" s="100"/>
      <c r="AD28" s="32"/>
      <c r="AE28" s="91"/>
      <c r="AH28" s="92"/>
    </row>
    <row r="29" spans="1:34" ht="33.75" customHeight="1" x14ac:dyDescent="0.35">
      <c r="A29" s="104" t="s">
        <v>141</v>
      </c>
      <c r="B29" s="98">
        <f t="shared" si="7"/>
        <v>10</v>
      </c>
      <c r="C29" s="105" t="s">
        <v>150</v>
      </c>
      <c r="D29" s="130" t="s">
        <v>341</v>
      </c>
      <c r="E29" s="100"/>
      <c r="F29" s="100" t="s">
        <v>156</v>
      </c>
      <c r="G29" s="107"/>
      <c r="H29" s="107"/>
      <c r="I29" s="179">
        <v>3610.6527254549264</v>
      </c>
      <c r="J29" s="179"/>
      <c r="K29" s="184">
        <v>3004.2717535749371</v>
      </c>
      <c r="L29" s="175"/>
      <c r="M29" s="157">
        <v>3417.7370872884635</v>
      </c>
      <c r="N29" s="149">
        <v>3627.7274002522654</v>
      </c>
      <c r="O29" s="149">
        <v>3121.0936051660146</v>
      </c>
      <c r="P29" s="149">
        <v>3234.8367615149368</v>
      </c>
      <c r="Q29" s="149">
        <v>3665.1196351584567</v>
      </c>
      <c r="R29" s="139" t="e">
        <f t="shared" si="2"/>
        <v>#DIV/0!</v>
      </c>
      <c r="S29" s="143" t="e">
        <f t="shared" si="5"/>
        <v>#DIV/0!</v>
      </c>
      <c r="T29" s="141" t="e">
        <f t="shared" si="6"/>
        <v>#DIV/0!</v>
      </c>
      <c r="U29" s="171"/>
      <c r="V29" s="171"/>
      <c r="W29" s="171"/>
      <c r="X29" s="161">
        <f t="shared" si="3"/>
        <v>0.13762581005580565</v>
      </c>
      <c r="Y29" s="163"/>
      <c r="Z29" s="163"/>
      <c r="AA29" s="163"/>
      <c r="AB29" s="100"/>
      <c r="AD29" s="32"/>
      <c r="AE29" s="91"/>
      <c r="AH29" s="92"/>
    </row>
    <row r="30" spans="1:34" s="33" customFormat="1" ht="64.3" x14ac:dyDescent="0.35">
      <c r="A30" s="97" t="s">
        <v>207</v>
      </c>
      <c r="B30" s="106"/>
      <c r="C30" s="123" t="s">
        <v>157</v>
      </c>
      <c r="D30" s="108"/>
      <c r="E30" s="108"/>
      <c r="F30" s="108" t="s">
        <v>156</v>
      </c>
      <c r="G30" s="109">
        <v>3173.15</v>
      </c>
      <c r="H30" s="109">
        <v>3275.65</v>
      </c>
      <c r="I30" s="180">
        <v>2924.9</v>
      </c>
      <c r="J30" s="180">
        <v>3277.27</v>
      </c>
      <c r="K30" s="185">
        <v>3395.68</v>
      </c>
      <c r="L30" s="176">
        <v>3348.11</v>
      </c>
      <c r="M30" s="159">
        <v>3767.51</v>
      </c>
      <c r="N30" s="151">
        <v>4031.37</v>
      </c>
      <c r="O30" s="151">
        <v>3535.05</v>
      </c>
      <c r="P30" s="151">
        <v>3560.84</v>
      </c>
      <c r="Q30" s="151">
        <v>3946.01</v>
      </c>
      <c r="R30" s="139">
        <f t="shared" si="2"/>
        <v>0.15015645749698536</v>
      </c>
      <c r="S30" s="143">
        <f t="shared" si="5"/>
        <v>0.14958791921324768</v>
      </c>
      <c r="T30" s="141">
        <f t="shared" si="6"/>
        <v>0.12526470157790517</v>
      </c>
      <c r="U30" s="172">
        <v>1.0542941646457971E-2</v>
      </c>
      <c r="V30" s="172">
        <v>-1.5327139152719882E-3</v>
      </c>
      <c r="W30" s="172">
        <v>0.11523526791642857</v>
      </c>
      <c r="X30" s="161">
        <f t="shared" si="3"/>
        <v>0.10950089525514783</v>
      </c>
      <c r="Y30" s="165">
        <v>-2.8804319801669309E-2</v>
      </c>
      <c r="Z30" s="165">
        <v>-2.3603057344142586E-3</v>
      </c>
      <c r="AA30" s="165">
        <v>0.14510834912229531</v>
      </c>
      <c r="AB30" s="188"/>
      <c r="AD30" s="68">
        <f t="shared" si="4"/>
        <v>1.2880816438168827</v>
      </c>
      <c r="AE30" s="71" t="s">
        <v>264</v>
      </c>
      <c r="AH30" s="71" t="s">
        <v>287</v>
      </c>
    </row>
    <row r="31" spans="1:34" ht="51.75" customHeight="1" x14ac:dyDescent="0.35">
      <c r="A31" s="104" t="s">
        <v>207</v>
      </c>
      <c r="B31" s="98">
        <v>1</v>
      </c>
      <c r="C31" s="124" t="s">
        <v>158</v>
      </c>
      <c r="D31" s="100" t="s">
        <v>161</v>
      </c>
      <c r="E31" s="100"/>
      <c r="F31" s="100" t="s">
        <v>156</v>
      </c>
      <c r="G31" s="107"/>
      <c r="H31" s="107"/>
      <c r="I31" s="179">
        <v>3541.5</v>
      </c>
      <c r="J31" s="179"/>
      <c r="K31" s="184">
        <v>4618.2</v>
      </c>
      <c r="L31" s="175"/>
      <c r="M31" s="158">
        <v>4858.34</v>
      </c>
      <c r="N31" s="150">
        <v>4805.22</v>
      </c>
      <c r="O31" s="150">
        <v>4450.21</v>
      </c>
      <c r="P31" s="150">
        <v>4644.6400000000003</v>
      </c>
      <c r="Q31" s="150">
        <v>5408.62</v>
      </c>
      <c r="R31" s="139" t="e">
        <f t="shared" si="2"/>
        <v>#DIV/0!</v>
      </c>
      <c r="S31" s="143" t="e">
        <f t="shared" si="5"/>
        <v>#DIV/0!</v>
      </c>
      <c r="T31" s="141" t="e">
        <f t="shared" si="6"/>
        <v>#DIV/0!</v>
      </c>
      <c r="U31" s="171"/>
      <c r="V31" s="171"/>
      <c r="W31" s="171"/>
      <c r="X31" s="161">
        <f t="shared" si="3"/>
        <v>5.1998614178684406E-2</v>
      </c>
      <c r="Y31" s="163">
        <v>8.5094425110812777E-2</v>
      </c>
      <c r="Z31" s="163">
        <v>-0.15762336615187111</v>
      </c>
      <c r="AA31" s="163">
        <v>0.15091108151714572</v>
      </c>
      <c r="AB31" s="100"/>
      <c r="AD31" s="32"/>
      <c r="AE31" s="91"/>
      <c r="AH31" s="92"/>
    </row>
    <row r="32" spans="1:34" ht="51.75" customHeight="1" x14ac:dyDescent="0.35">
      <c r="A32" s="104" t="s">
        <v>207</v>
      </c>
      <c r="B32" s="98">
        <f t="shared" ref="B32:B39" si="8">B31+1</f>
        <v>2</v>
      </c>
      <c r="C32" s="124" t="s">
        <v>159</v>
      </c>
      <c r="D32" s="100" t="s">
        <v>162</v>
      </c>
      <c r="E32" s="100"/>
      <c r="F32" s="100" t="s">
        <v>156</v>
      </c>
      <c r="G32" s="107"/>
      <c r="H32" s="107"/>
      <c r="I32" s="179">
        <v>2788.92</v>
      </c>
      <c r="J32" s="179"/>
      <c r="K32" s="184">
        <v>4488.82</v>
      </c>
      <c r="L32" s="175"/>
      <c r="M32" s="158">
        <v>4652.46</v>
      </c>
      <c r="N32" s="150">
        <v>4638.71</v>
      </c>
      <c r="O32" s="150">
        <v>4258.2700000000004</v>
      </c>
      <c r="P32" s="150">
        <v>4458.8599999999997</v>
      </c>
      <c r="Q32" s="150">
        <v>5262.97</v>
      </c>
      <c r="R32" s="139" t="e">
        <f t="shared" si="2"/>
        <v>#DIV/0!</v>
      </c>
      <c r="S32" s="143" t="e">
        <f t="shared" si="5"/>
        <v>#DIV/0!</v>
      </c>
      <c r="T32" s="141" t="e">
        <f t="shared" si="6"/>
        <v>#DIV/0!</v>
      </c>
      <c r="U32" s="171"/>
      <c r="V32" s="171"/>
      <c r="W32" s="171"/>
      <c r="X32" s="161">
        <f t="shared" si="3"/>
        <v>3.6455014903694141E-2</v>
      </c>
      <c r="Y32" s="163">
        <v>-0.24734532819059452</v>
      </c>
      <c r="Z32" s="163">
        <v>5.8955147005725239E-2</v>
      </c>
      <c r="AA32" s="163">
        <v>0.30040701110086632</v>
      </c>
      <c r="AB32" s="100"/>
      <c r="AD32" s="32"/>
      <c r="AE32" s="91"/>
      <c r="AH32" s="92"/>
    </row>
    <row r="33" spans="1:34" ht="51.75" customHeight="1" x14ac:dyDescent="0.35">
      <c r="A33" s="104" t="s">
        <v>207</v>
      </c>
      <c r="B33" s="98">
        <f t="shared" si="8"/>
        <v>3</v>
      </c>
      <c r="C33" s="116" t="s">
        <v>244</v>
      </c>
      <c r="D33" s="117" t="s">
        <v>294</v>
      </c>
      <c r="E33" s="120"/>
      <c r="F33" s="100" t="s">
        <v>156</v>
      </c>
      <c r="G33" s="107"/>
      <c r="H33" s="107"/>
      <c r="I33" s="179">
        <v>2721.5</v>
      </c>
      <c r="J33" s="179"/>
      <c r="K33" s="184">
        <v>2966.2</v>
      </c>
      <c r="L33" s="175"/>
      <c r="M33" s="158">
        <v>3188.96</v>
      </c>
      <c r="N33" s="150">
        <v>3461.3</v>
      </c>
      <c r="O33" s="150">
        <v>2969.16</v>
      </c>
      <c r="P33" s="150">
        <v>2937.88</v>
      </c>
      <c r="Q33" s="150">
        <v>3392.82</v>
      </c>
      <c r="R33" s="139" t="e">
        <f t="shared" si="2"/>
        <v>#DIV/0!</v>
      </c>
      <c r="S33" s="143" t="e">
        <f t="shared" si="5"/>
        <v>#DIV/0!</v>
      </c>
      <c r="T33" s="141" t="e">
        <f t="shared" si="6"/>
        <v>#DIV/0!</v>
      </c>
      <c r="U33" s="171"/>
      <c r="V33" s="171"/>
      <c r="W33" s="171"/>
      <c r="X33" s="161">
        <f t="shared" si="3"/>
        <v>7.509945384667259E-2</v>
      </c>
      <c r="Y33" s="163">
        <v>-8.584247604527695E-3</v>
      </c>
      <c r="Z33" s="163">
        <v>-2.2640876942736532E-2</v>
      </c>
      <c r="AA33" s="163">
        <v>0.10952702746720289</v>
      </c>
      <c r="AB33" s="100"/>
      <c r="AD33" s="32"/>
      <c r="AE33" s="77"/>
      <c r="AF33" s="70" t="s">
        <v>279</v>
      </c>
      <c r="AG33" s="70" t="s">
        <v>290</v>
      </c>
      <c r="AH33" s="70" t="s">
        <v>291</v>
      </c>
    </row>
    <row r="34" spans="1:34" ht="51.75" customHeight="1" x14ac:dyDescent="0.35">
      <c r="A34" s="104" t="s">
        <v>207</v>
      </c>
      <c r="B34" s="98">
        <f t="shared" si="8"/>
        <v>4</v>
      </c>
      <c r="C34" s="116" t="s">
        <v>245</v>
      </c>
      <c r="D34" s="117" t="s">
        <v>299</v>
      </c>
      <c r="E34" s="120"/>
      <c r="F34" s="100" t="s">
        <v>156</v>
      </c>
      <c r="G34" s="107"/>
      <c r="H34" s="107"/>
      <c r="I34" s="179">
        <v>2064.62</v>
      </c>
      <c r="J34" s="179"/>
      <c r="K34" s="184">
        <v>2274.04</v>
      </c>
      <c r="L34" s="175"/>
      <c r="M34" s="158">
        <v>2445.0300000000002</v>
      </c>
      <c r="N34" s="150">
        <v>2511.62</v>
      </c>
      <c r="O34" s="150">
        <v>2285.9899999999998</v>
      </c>
      <c r="P34" s="150">
        <v>2421.98</v>
      </c>
      <c r="Q34" s="150">
        <v>2560.3000000000002</v>
      </c>
      <c r="R34" s="139" t="e">
        <f t="shared" si="2"/>
        <v>#DIV/0!</v>
      </c>
      <c r="S34" s="143" t="e">
        <f t="shared" si="5"/>
        <v>#DIV/0!</v>
      </c>
      <c r="T34" s="141" t="e">
        <f t="shared" si="6"/>
        <v>#DIV/0!</v>
      </c>
      <c r="U34" s="171"/>
      <c r="V34" s="171"/>
      <c r="W34" s="171"/>
      <c r="X34" s="161">
        <f t="shared" si="3"/>
        <v>7.5192169003183873E-2</v>
      </c>
      <c r="Y34" s="163">
        <v>0.1746634624897736</v>
      </c>
      <c r="Z34" s="163">
        <v>-7.3587251116618901E-2</v>
      </c>
      <c r="AA34" s="163">
        <v>-1.1974032533722423E-2</v>
      </c>
      <c r="AB34" s="100"/>
      <c r="AD34" s="32"/>
      <c r="AE34" s="91"/>
      <c r="AH34" s="92"/>
    </row>
    <row r="35" spans="1:34" ht="51.75" customHeight="1" x14ac:dyDescent="0.35">
      <c r="A35" s="104" t="s">
        <v>207</v>
      </c>
      <c r="B35" s="98">
        <f t="shared" si="8"/>
        <v>5</v>
      </c>
      <c r="C35" s="116" t="s">
        <v>246</v>
      </c>
      <c r="D35" s="132" t="s">
        <v>368</v>
      </c>
      <c r="E35" s="100"/>
      <c r="F35" s="100" t="s">
        <v>156</v>
      </c>
      <c r="G35" s="107"/>
      <c r="H35" s="107"/>
      <c r="I35" s="179">
        <v>3486.94</v>
      </c>
      <c r="J35" s="179"/>
      <c r="K35" s="184">
        <v>3800.07</v>
      </c>
      <c r="L35" s="175"/>
      <c r="M35" s="158">
        <v>4094.3</v>
      </c>
      <c r="N35" s="150">
        <v>4491.5</v>
      </c>
      <c r="O35" s="150">
        <v>3884.71</v>
      </c>
      <c r="P35" s="150">
        <v>3860.89</v>
      </c>
      <c r="Q35" s="150">
        <v>4146.47</v>
      </c>
      <c r="R35" s="139" t="e">
        <f t="shared" si="2"/>
        <v>#DIV/0!</v>
      </c>
      <c r="S35" s="143" t="e">
        <f t="shared" si="5"/>
        <v>#DIV/0!</v>
      </c>
      <c r="T35" s="141" t="e">
        <f t="shared" si="6"/>
        <v>#DIV/0!</v>
      </c>
      <c r="U35" s="171"/>
      <c r="V35" s="171"/>
      <c r="W35" s="171"/>
      <c r="X35" s="161">
        <f t="shared" si="3"/>
        <v>7.7427521071980254E-2</v>
      </c>
      <c r="Y35" s="163">
        <v>4.8407365017092197E-2</v>
      </c>
      <c r="Z35" s="163">
        <v>-4.4806635706448272E-2</v>
      </c>
      <c r="AA35" s="163">
        <v>7.5888000569632741E-2</v>
      </c>
      <c r="AB35" s="100"/>
      <c r="AD35" s="32"/>
      <c r="AE35" s="78"/>
      <c r="AH35" s="78"/>
    </row>
    <row r="36" spans="1:34" ht="51.75" customHeight="1" x14ac:dyDescent="0.35">
      <c r="A36" s="104" t="s">
        <v>207</v>
      </c>
      <c r="B36" s="98">
        <f t="shared" si="8"/>
        <v>6</v>
      </c>
      <c r="C36" s="116" t="s">
        <v>234</v>
      </c>
      <c r="D36" s="132" t="s">
        <v>369</v>
      </c>
      <c r="E36" s="100"/>
      <c r="F36" s="100" t="s">
        <v>156</v>
      </c>
      <c r="G36" s="107"/>
      <c r="H36" s="107"/>
      <c r="I36" s="179">
        <v>3278.88</v>
      </c>
      <c r="J36" s="179"/>
      <c r="K36" s="184">
        <v>3521.67</v>
      </c>
      <c r="L36" s="175"/>
      <c r="M36" s="158">
        <v>3770.51</v>
      </c>
      <c r="N36" s="150">
        <v>3955.46</v>
      </c>
      <c r="O36" s="150">
        <v>3522.54</v>
      </c>
      <c r="P36" s="150">
        <v>3594.54</v>
      </c>
      <c r="Q36" s="150">
        <v>4010.83</v>
      </c>
      <c r="R36" s="139" t="e">
        <f t="shared" si="2"/>
        <v>#DIV/0!</v>
      </c>
      <c r="S36" s="143" t="e">
        <f t="shared" si="5"/>
        <v>#DIV/0!</v>
      </c>
      <c r="T36" s="141" t="e">
        <f t="shared" si="6"/>
        <v>#DIV/0!</v>
      </c>
      <c r="U36" s="171"/>
      <c r="V36" s="171"/>
      <c r="W36" s="171"/>
      <c r="X36" s="161">
        <f t="shared" si="3"/>
        <v>7.0659658627866939E-2</v>
      </c>
      <c r="Y36" s="163">
        <v>-0.15143642802970358</v>
      </c>
      <c r="Z36" s="163">
        <v>6.4734457811821411E-2</v>
      </c>
      <c r="AA36" s="163">
        <v>0.18502097022777275</v>
      </c>
      <c r="AB36" s="100"/>
      <c r="AD36" s="32"/>
      <c r="AE36" s="77" t="s">
        <v>274</v>
      </c>
      <c r="AH36" s="83" t="s">
        <v>278</v>
      </c>
    </row>
    <row r="37" spans="1:34" ht="51.75" customHeight="1" x14ac:dyDescent="0.35">
      <c r="A37" s="104" t="s">
        <v>207</v>
      </c>
      <c r="B37" s="98">
        <f t="shared" si="8"/>
        <v>7</v>
      </c>
      <c r="C37" s="116" t="s">
        <v>233</v>
      </c>
      <c r="D37" s="100" t="s">
        <v>300</v>
      </c>
      <c r="E37" s="100"/>
      <c r="F37" s="100" t="s">
        <v>156</v>
      </c>
      <c r="G37" s="107"/>
      <c r="H37" s="107"/>
      <c r="I37" s="179">
        <v>3651.67</v>
      </c>
      <c r="J37" s="179"/>
      <c r="K37" s="184">
        <v>3972.99</v>
      </c>
      <c r="L37" s="175"/>
      <c r="M37" s="158">
        <v>4161.53</v>
      </c>
      <c r="N37" s="150">
        <v>4495.09</v>
      </c>
      <c r="O37" s="150">
        <v>3854.36</v>
      </c>
      <c r="P37" s="150">
        <v>3819.28</v>
      </c>
      <c r="Q37" s="150">
        <v>4498.6899999999996</v>
      </c>
      <c r="R37" s="139" t="e">
        <f t="shared" si="2"/>
        <v>#DIV/0!</v>
      </c>
      <c r="S37" s="143" t="e">
        <f t="shared" si="5"/>
        <v>#DIV/0!</v>
      </c>
      <c r="T37" s="141" t="e">
        <f t="shared" si="6"/>
        <v>#DIV/0!</v>
      </c>
      <c r="U37" s="171"/>
      <c r="V37" s="171"/>
      <c r="W37" s="171"/>
      <c r="X37" s="161">
        <f t="shared" si="3"/>
        <v>4.7455442878033917E-2</v>
      </c>
      <c r="Y37" s="163">
        <v>2.5569120237833864E-3</v>
      </c>
      <c r="Z37" s="163">
        <v>-1.6609459338408517E-2</v>
      </c>
      <c r="AA37" s="163">
        <v>6.2430275053733775E-2</v>
      </c>
      <c r="AB37" s="100"/>
      <c r="AD37" s="32"/>
      <c r="AE37" s="91"/>
      <c r="AH37" s="92"/>
    </row>
    <row r="38" spans="1:34" ht="51.75" customHeight="1" x14ac:dyDescent="0.35">
      <c r="A38" s="104" t="s">
        <v>207</v>
      </c>
      <c r="B38" s="98">
        <f t="shared" si="8"/>
        <v>8</v>
      </c>
      <c r="C38" s="116" t="s">
        <v>237</v>
      </c>
      <c r="D38" s="132" t="s">
        <v>370</v>
      </c>
      <c r="E38" s="100"/>
      <c r="F38" s="100" t="s">
        <v>156</v>
      </c>
      <c r="G38" s="107"/>
      <c r="H38" s="107"/>
      <c r="I38" s="179">
        <v>2072.08</v>
      </c>
      <c r="J38" s="179"/>
      <c r="K38" s="184">
        <v>2284.37</v>
      </c>
      <c r="L38" s="175"/>
      <c r="M38" s="158">
        <v>2454.62</v>
      </c>
      <c r="N38" s="150">
        <v>2647.91</v>
      </c>
      <c r="O38" s="150">
        <v>2247.84</v>
      </c>
      <c r="P38" s="150">
        <v>2256.67</v>
      </c>
      <c r="Q38" s="150">
        <v>2668.02</v>
      </c>
      <c r="R38" s="139" t="e">
        <f t="shared" si="2"/>
        <v>#DIV/0!</v>
      </c>
      <c r="S38" s="143" t="e">
        <f t="shared" si="5"/>
        <v>#DIV/0!</v>
      </c>
      <c r="T38" s="141" t="e">
        <f t="shared" si="6"/>
        <v>#DIV/0!</v>
      </c>
      <c r="U38" s="171"/>
      <c r="V38" s="171"/>
      <c r="W38" s="171"/>
      <c r="X38" s="161">
        <f t="shared" si="3"/>
        <v>7.452820690168406E-2</v>
      </c>
      <c r="Y38" s="163">
        <v>0.66164232254656818</v>
      </c>
      <c r="Z38" s="163">
        <v>-0.30236188224062166</v>
      </c>
      <c r="AA38" s="163">
        <v>-7.3062007959646458E-2</v>
      </c>
      <c r="AB38" s="100"/>
      <c r="AD38" s="32"/>
      <c r="AE38" s="91"/>
      <c r="AH38" s="92"/>
    </row>
    <row r="39" spans="1:34" ht="51.75" hidden="1" customHeight="1" x14ac:dyDescent="0.35">
      <c r="A39" s="104" t="s">
        <v>207</v>
      </c>
      <c r="B39" s="98">
        <f t="shared" si="8"/>
        <v>9</v>
      </c>
      <c r="C39" s="110" t="s">
        <v>160</v>
      </c>
      <c r="D39" s="100" t="s">
        <v>253</v>
      </c>
      <c r="E39" s="100"/>
      <c r="F39" s="100" t="s">
        <v>156</v>
      </c>
      <c r="G39" s="107"/>
      <c r="H39" s="107"/>
      <c r="I39" s="179">
        <v>2253.9499999999998</v>
      </c>
      <c r="J39" s="179"/>
      <c r="K39" s="184"/>
      <c r="L39" s="175"/>
      <c r="M39" s="158"/>
      <c r="N39" s="152"/>
      <c r="O39" s="152"/>
      <c r="P39" s="152"/>
      <c r="Q39" s="152"/>
      <c r="R39" s="139" t="e">
        <f t="shared" si="2"/>
        <v>#DIV/0!</v>
      </c>
      <c r="S39" s="143" t="e">
        <f t="shared" si="5"/>
        <v>#DIV/0!</v>
      </c>
      <c r="T39" s="141" t="e">
        <f t="shared" si="6"/>
        <v>#DIV/0!</v>
      </c>
      <c r="U39" s="171"/>
      <c r="V39" s="171"/>
      <c r="W39" s="171"/>
      <c r="X39" s="161" t="e">
        <f t="shared" si="3"/>
        <v>#DIV/0!</v>
      </c>
      <c r="Y39" s="163" t="e">
        <v>#DIV/0!</v>
      </c>
      <c r="Z39" s="163" t="e">
        <v>#DIV/0!</v>
      </c>
      <c r="AA39" s="163" t="e">
        <v>#DIV/0!</v>
      </c>
      <c r="AB39" s="100"/>
      <c r="AD39" s="32"/>
      <c r="AE39" s="77" t="s">
        <v>275</v>
      </c>
      <c r="AH39" s="83" t="s">
        <v>277</v>
      </c>
    </row>
    <row r="40" spans="1:34" s="33" customFormat="1" ht="57.75" customHeight="1" x14ac:dyDescent="0.35">
      <c r="A40" s="97" t="s">
        <v>208</v>
      </c>
      <c r="B40" s="112"/>
      <c r="C40" s="99" t="s">
        <v>163</v>
      </c>
      <c r="D40" s="108"/>
      <c r="E40" s="108"/>
      <c r="F40" s="108" t="s">
        <v>156</v>
      </c>
      <c r="G40" s="109">
        <v>4332.4263024594393</v>
      </c>
      <c r="H40" s="109">
        <v>4689.76</v>
      </c>
      <c r="I40" s="180">
        <v>4213.87</v>
      </c>
      <c r="J40" s="180">
        <v>4637.4859624535475</v>
      </c>
      <c r="K40" s="185">
        <v>4881.2000000000007</v>
      </c>
      <c r="L40" s="176">
        <v>4774.0907345629594</v>
      </c>
      <c r="M40" s="159">
        <v>5136.0200000000004</v>
      </c>
      <c r="N40" s="153">
        <v>5281.9400000000005</v>
      </c>
      <c r="O40" s="153">
        <v>4902.66</v>
      </c>
      <c r="P40" s="153">
        <v>4993.0200000000004</v>
      </c>
      <c r="Q40" s="153">
        <v>5422.7699999999995</v>
      </c>
      <c r="R40" s="139">
        <f t="shared" si="2"/>
        <v>9.5156255330763231E-2</v>
      </c>
      <c r="S40" s="144">
        <f t="shared" si="5"/>
        <v>0.1075009264896393</v>
      </c>
      <c r="T40" s="141">
        <f t="shared" si="6"/>
        <v>7.5811140918789766E-2</v>
      </c>
      <c r="U40" s="173">
        <v>9.2967827171099859E-3</v>
      </c>
      <c r="V40" s="173">
        <v>1.3247411310442825E-2</v>
      </c>
      <c r="W40" s="173">
        <v>5.1965331921450142E-2</v>
      </c>
      <c r="X40" s="191">
        <f t="shared" si="3"/>
        <v>5.2204375973121296E-2</v>
      </c>
      <c r="Y40" s="167">
        <v>-5.2332332587732955E-2</v>
      </c>
      <c r="Z40" s="167">
        <v>6.1312189507235715E-2</v>
      </c>
      <c r="AA40" s="167">
        <v>4.6165285403949818E-2</v>
      </c>
      <c r="AB40" s="111"/>
      <c r="AD40" s="68">
        <f t="shared" si="4"/>
        <v>1.2188368411934873</v>
      </c>
      <c r="AE40" s="70" t="s">
        <v>265</v>
      </c>
    </row>
    <row r="41" spans="1:34" ht="23.25" customHeight="1" x14ac:dyDescent="0.35">
      <c r="A41" s="104" t="s">
        <v>208</v>
      </c>
      <c r="B41" s="98">
        <v>1</v>
      </c>
      <c r="C41" s="189" t="s">
        <v>165</v>
      </c>
      <c r="D41" s="100" t="s">
        <v>315</v>
      </c>
      <c r="E41" s="100"/>
      <c r="F41" s="100" t="s">
        <v>156</v>
      </c>
      <c r="G41" s="107"/>
      <c r="H41" s="107"/>
      <c r="I41" s="179">
        <v>1987.87</v>
      </c>
      <c r="J41" s="179"/>
      <c r="K41" s="184">
        <v>2180.15</v>
      </c>
      <c r="L41" s="175"/>
      <c r="M41" s="158">
        <v>2262.84</v>
      </c>
      <c r="N41" s="154">
        <v>2297.25</v>
      </c>
      <c r="O41" s="154">
        <v>2125.73</v>
      </c>
      <c r="P41" s="154">
        <v>2243.4700000000003</v>
      </c>
      <c r="Q41" s="154">
        <v>2384.9300000000003</v>
      </c>
      <c r="R41" s="139"/>
      <c r="S41" s="143"/>
      <c r="T41" s="141"/>
      <c r="U41" s="170"/>
      <c r="V41" s="170"/>
      <c r="W41" s="170"/>
      <c r="X41" s="161">
        <f t="shared" si="3"/>
        <v>3.7928582895672337E-2</v>
      </c>
      <c r="Y41" s="168">
        <v>0</v>
      </c>
      <c r="Z41" s="168">
        <v>-4.6442365237738814E-3</v>
      </c>
      <c r="AA41" s="168">
        <v>4.2782138835574024E-2</v>
      </c>
      <c r="AB41" s="100"/>
      <c r="AD41" s="32"/>
      <c r="AE41" s="91"/>
    </row>
    <row r="42" spans="1:34" ht="23.25" customHeight="1" x14ac:dyDescent="0.35">
      <c r="A42" s="104" t="s">
        <v>208</v>
      </c>
      <c r="B42" s="98">
        <f>B41+1</f>
        <v>2</v>
      </c>
      <c r="C42" s="189" t="s">
        <v>165</v>
      </c>
      <c r="D42" s="100" t="s">
        <v>316</v>
      </c>
      <c r="E42" s="100" t="s">
        <v>317</v>
      </c>
      <c r="F42" s="100" t="s">
        <v>156</v>
      </c>
      <c r="G42" s="107"/>
      <c r="H42" s="107"/>
      <c r="I42" s="179">
        <v>2743.11</v>
      </c>
      <c r="J42" s="179"/>
      <c r="K42" s="184">
        <v>2940.38</v>
      </c>
      <c r="L42" s="175"/>
      <c r="M42" s="158">
        <v>3105.0200000000004</v>
      </c>
      <c r="N42" s="154">
        <v>3229.9500000000003</v>
      </c>
      <c r="O42" s="154">
        <v>2921.33</v>
      </c>
      <c r="P42" s="154">
        <v>2981.21</v>
      </c>
      <c r="Q42" s="154">
        <v>3287.6100000000006</v>
      </c>
      <c r="R42" s="139"/>
      <c r="S42" s="143"/>
      <c r="T42" s="141"/>
      <c r="U42" s="170"/>
      <c r="V42" s="170"/>
      <c r="W42" s="170"/>
      <c r="X42" s="161">
        <f t="shared" si="3"/>
        <v>5.5992762840177228E-2</v>
      </c>
      <c r="Y42" s="168">
        <v>0</v>
      </c>
      <c r="Z42" s="168">
        <v>1.7392365761972339E-3</v>
      </c>
      <c r="AA42" s="168">
        <v>5.4162364481525671E-2</v>
      </c>
      <c r="AB42" s="100"/>
      <c r="AD42" s="32"/>
      <c r="AE42" s="77"/>
      <c r="AF42" s="83" t="s">
        <v>282</v>
      </c>
    </row>
    <row r="43" spans="1:34" ht="23.25" customHeight="1" x14ac:dyDescent="0.35">
      <c r="A43" s="104" t="s">
        <v>208</v>
      </c>
      <c r="B43" s="98">
        <f t="shared" ref="B43:B78" si="9">B42+1</f>
        <v>3</v>
      </c>
      <c r="C43" s="189" t="s">
        <v>165</v>
      </c>
      <c r="D43" s="100" t="s">
        <v>179</v>
      </c>
      <c r="E43" s="100" t="s">
        <v>318</v>
      </c>
      <c r="F43" s="100" t="s">
        <v>156</v>
      </c>
      <c r="G43" s="107"/>
      <c r="H43" s="107"/>
      <c r="I43" s="179">
        <v>6525.8099999999995</v>
      </c>
      <c r="J43" s="179"/>
      <c r="K43" s="184">
        <v>6979.9775</v>
      </c>
      <c r="L43" s="175"/>
      <c r="M43" s="158">
        <v>7258.2824999999993</v>
      </c>
      <c r="N43" s="154">
        <v>7404.07</v>
      </c>
      <c r="O43" s="154">
        <v>6917.15</v>
      </c>
      <c r="P43" s="154">
        <v>7105.98</v>
      </c>
      <c r="Q43" s="154">
        <v>7605.93</v>
      </c>
      <c r="R43" s="139"/>
      <c r="S43" s="143"/>
      <c r="T43" s="141"/>
      <c r="U43" s="170"/>
      <c r="V43" s="170"/>
      <c r="W43" s="170"/>
      <c r="X43" s="161">
        <f t="shared" si="3"/>
        <v>3.9871905031212407E-2</v>
      </c>
      <c r="Y43" s="168">
        <v>0.16370344222491728</v>
      </c>
      <c r="Z43" s="168">
        <v>-9.765693645143414E-2</v>
      </c>
      <c r="AA43" s="168">
        <v>9.6244981903115256E-3</v>
      </c>
      <c r="AB43" s="100"/>
      <c r="AD43" s="32"/>
      <c r="AE43" s="91"/>
    </row>
    <row r="44" spans="1:34" ht="23.25" customHeight="1" x14ac:dyDescent="0.35">
      <c r="A44" s="104" t="s">
        <v>208</v>
      </c>
      <c r="B44" s="98">
        <f t="shared" si="9"/>
        <v>4</v>
      </c>
      <c r="C44" s="189" t="s">
        <v>165</v>
      </c>
      <c r="D44" s="100" t="s">
        <v>180</v>
      </c>
      <c r="E44" s="100" t="s">
        <v>319</v>
      </c>
      <c r="F44" s="100" t="s">
        <v>156</v>
      </c>
      <c r="G44" s="107"/>
      <c r="H44" s="107"/>
      <c r="I44" s="179">
        <v>5376.65</v>
      </c>
      <c r="J44" s="179"/>
      <c r="K44" s="184">
        <v>5738.9299999999994</v>
      </c>
      <c r="L44" s="175"/>
      <c r="M44" s="158">
        <v>6117.0500000000011</v>
      </c>
      <c r="N44" s="154">
        <v>6241.04</v>
      </c>
      <c r="O44" s="154">
        <v>5823.22</v>
      </c>
      <c r="P44" s="154">
        <v>5993.81</v>
      </c>
      <c r="Q44" s="154">
        <v>6365.16</v>
      </c>
      <c r="R44" s="139"/>
      <c r="S44" s="143"/>
      <c r="T44" s="141"/>
      <c r="U44" s="170"/>
      <c r="V44" s="170"/>
      <c r="W44" s="170"/>
      <c r="X44" s="161">
        <f t="shared" si="3"/>
        <v>6.5886846502745594E-2</v>
      </c>
      <c r="Y44" s="168">
        <v>-5.3625188365098553E-2</v>
      </c>
      <c r="Z44" s="168">
        <v>0.21450586125006232</v>
      </c>
      <c r="AA44" s="168">
        <v>-7.2636364225038719E-2</v>
      </c>
      <c r="AB44" s="105"/>
      <c r="AD44" s="32"/>
      <c r="AE44" s="77"/>
      <c r="AF44" s="83" t="s">
        <v>292</v>
      </c>
      <c r="AG44" s="83" t="s">
        <v>281</v>
      </c>
    </row>
    <row r="45" spans="1:34" ht="23.25" customHeight="1" x14ac:dyDescent="0.35">
      <c r="A45" s="104" t="s">
        <v>208</v>
      </c>
      <c r="B45" s="98">
        <f t="shared" si="9"/>
        <v>5</v>
      </c>
      <c r="C45" s="189" t="s">
        <v>165</v>
      </c>
      <c r="D45" s="100" t="s">
        <v>200</v>
      </c>
      <c r="E45" s="100" t="s">
        <v>322</v>
      </c>
      <c r="F45" s="100" t="s">
        <v>156</v>
      </c>
      <c r="G45" s="107"/>
      <c r="H45" s="107"/>
      <c r="I45" s="179">
        <v>6991.2200000000012</v>
      </c>
      <c r="J45" s="179"/>
      <c r="K45" s="184">
        <v>7444.3900000000012</v>
      </c>
      <c r="L45" s="175"/>
      <c r="M45" s="158">
        <v>7895.1</v>
      </c>
      <c r="N45" s="154">
        <v>8044.0099999999993</v>
      </c>
      <c r="O45" s="154">
        <v>7611.8099999999995</v>
      </c>
      <c r="P45" s="154">
        <v>7412.89</v>
      </c>
      <c r="Q45" s="154">
        <v>8528.5</v>
      </c>
      <c r="R45" s="139"/>
      <c r="S45" s="143"/>
      <c r="T45" s="141"/>
      <c r="U45" s="170"/>
      <c r="V45" s="170"/>
      <c r="W45" s="170"/>
      <c r="X45" s="161">
        <f t="shared" si="3"/>
        <v>6.0543577109742917E-2</v>
      </c>
      <c r="Y45" s="168">
        <v>0</v>
      </c>
      <c r="Z45" s="168">
        <v>1.911035100508407E-2</v>
      </c>
      <c r="AA45" s="168">
        <v>4.0658666871033367E-2</v>
      </c>
      <c r="AB45" s="100"/>
      <c r="AD45" s="32"/>
      <c r="AE45" s="91"/>
    </row>
    <row r="46" spans="1:34" ht="23.25" customHeight="1" x14ac:dyDescent="0.35">
      <c r="A46" s="104" t="s">
        <v>208</v>
      </c>
      <c r="B46" s="98">
        <f t="shared" si="9"/>
        <v>6</v>
      </c>
      <c r="C46" s="189" t="s">
        <v>165</v>
      </c>
      <c r="D46" s="100" t="s">
        <v>312</v>
      </c>
      <c r="E46" s="100" t="s">
        <v>323</v>
      </c>
      <c r="F46" s="100" t="s">
        <v>156</v>
      </c>
      <c r="G46" s="107"/>
      <c r="H46" s="107"/>
      <c r="I46" s="179">
        <v>5423.99</v>
      </c>
      <c r="J46" s="179"/>
      <c r="K46" s="184">
        <v>5769.2199999999993</v>
      </c>
      <c r="L46" s="175"/>
      <c r="M46" s="158">
        <v>6106.35</v>
      </c>
      <c r="N46" s="154">
        <v>6460.15</v>
      </c>
      <c r="O46" s="154">
        <v>5717.4</v>
      </c>
      <c r="P46" s="154">
        <v>5724.27</v>
      </c>
      <c r="Q46" s="154">
        <v>6499.43</v>
      </c>
      <c r="R46" s="139"/>
      <c r="S46" s="143"/>
      <c r="T46" s="141"/>
      <c r="U46" s="170"/>
      <c r="V46" s="170"/>
      <c r="W46" s="170"/>
      <c r="X46" s="161">
        <f t="shared" si="3"/>
        <v>5.8435975747154908E-2</v>
      </c>
      <c r="Y46" s="168">
        <v>0</v>
      </c>
      <c r="Z46" s="168">
        <v>4.9426452865370951E-2</v>
      </c>
      <c r="AA46" s="168">
        <v>8.5828649836587889E-3</v>
      </c>
      <c r="AB46" s="100"/>
      <c r="AD46" s="32"/>
      <c r="AE46" s="92"/>
    </row>
    <row r="47" spans="1:34" ht="31.5" customHeight="1" x14ac:dyDescent="0.35">
      <c r="A47" s="104" t="s">
        <v>208</v>
      </c>
      <c r="B47" s="98">
        <f t="shared" si="9"/>
        <v>7</v>
      </c>
      <c r="C47" s="110" t="s">
        <v>166</v>
      </c>
      <c r="D47" s="100" t="s">
        <v>181</v>
      </c>
      <c r="E47" s="100"/>
      <c r="F47" s="100" t="s">
        <v>156</v>
      </c>
      <c r="G47" s="107"/>
      <c r="H47" s="107"/>
      <c r="I47" s="179">
        <v>4286.5600000000004</v>
      </c>
      <c r="J47" s="179"/>
      <c r="K47" s="184">
        <v>4599.1799999999994</v>
      </c>
      <c r="L47" s="175"/>
      <c r="M47" s="158">
        <v>5059.51</v>
      </c>
      <c r="N47" s="154">
        <v>5032.01</v>
      </c>
      <c r="O47" s="154">
        <v>4555.82</v>
      </c>
      <c r="P47" s="154">
        <v>4783.46</v>
      </c>
      <c r="Q47" s="154">
        <v>5160.92</v>
      </c>
      <c r="R47" s="139"/>
      <c r="S47" s="143"/>
      <c r="T47" s="141"/>
      <c r="U47" s="170"/>
      <c r="V47" s="170"/>
      <c r="W47" s="170"/>
      <c r="X47" s="161">
        <f t="shared" si="3"/>
        <v>0.10008958118621165</v>
      </c>
      <c r="Y47" s="168">
        <v>-4.5148872593598011E-2</v>
      </c>
      <c r="Z47" s="168">
        <v>8.4873221999598458E-2</v>
      </c>
      <c r="AA47" s="168">
        <v>6.1972492783701094E-2</v>
      </c>
      <c r="AB47" s="105"/>
      <c r="AD47" s="32"/>
      <c r="AE47" s="91"/>
    </row>
    <row r="48" spans="1:34" ht="23.25" customHeight="1" x14ac:dyDescent="0.35">
      <c r="A48" s="104" t="s">
        <v>208</v>
      </c>
      <c r="B48" s="98">
        <f t="shared" si="9"/>
        <v>8</v>
      </c>
      <c r="C48" s="110" t="s">
        <v>167</v>
      </c>
      <c r="D48" s="100" t="s">
        <v>182</v>
      </c>
      <c r="E48" s="100"/>
      <c r="F48" s="100" t="s">
        <v>156</v>
      </c>
      <c r="G48" s="107"/>
      <c r="H48" s="107"/>
      <c r="I48" s="179">
        <v>3785.31</v>
      </c>
      <c r="J48" s="179"/>
      <c r="K48" s="184">
        <v>4137.99</v>
      </c>
      <c r="L48" s="175"/>
      <c r="M48" s="158">
        <v>4561.3899999999994</v>
      </c>
      <c r="N48" s="154">
        <v>4532.8100000000004</v>
      </c>
      <c r="O48" s="154">
        <v>4354.18</v>
      </c>
      <c r="P48" s="154">
        <v>0</v>
      </c>
      <c r="Q48" s="154">
        <v>4736.79</v>
      </c>
      <c r="R48" s="139"/>
      <c r="S48" s="143"/>
      <c r="T48" s="141"/>
      <c r="U48" s="170"/>
      <c r="V48" s="170"/>
      <c r="W48" s="170"/>
      <c r="X48" s="161">
        <f t="shared" si="3"/>
        <v>0.10232020860369398</v>
      </c>
      <c r="Y48" s="168">
        <v>0.32596366528414578</v>
      </c>
      <c r="Z48" s="168">
        <v>-0.2235791383553597</v>
      </c>
      <c r="AA48" s="168">
        <v>7.0725255997190706E-2</v>
      </c>
      <c r="AB48" s="105"/>
      <c r="AD48" s="32"/>
      <c r="AE48" s="91"/>
    </row>
    <row r="49" spans="1:33" ht="31.5" customHeight="1" x14ac:dyDescent="0.35">
      <c r="A49" s="104" t="s">
        <v>208</v>
      </c>
      <c r="B49" s="98">
        <f t="shared" si="9"/>
        <v>9</v>
      </c>
      <c r="C49" s="110" t="s">
        <v>169</v>
      </c>
      <c r="D49" s="122" t="s">
        <v>184</v>
      </c>
      <c r="E49" s="100"/>
      <c r="F49" s="100" t="s">
        <v>156</v>
      </c>
      <c r="G49" s="107"/>
      <c r="H49" s="107"/>
      <c r="I49" s="179">
        <v>3151.6899999999996</v>
      </c>
      <c r="J49" s="179"/>
      <c r="K49" s="184">
        <v>3429.44</v>
      </c>
      <c r="L49" s="175"/>
      <c r="M49" s="158">
        <v>3564.31</v>
      </c>
      <c r="N49" s="154">
        <v>3507.1399999999994</v>
      </c>
      <c r="O49" s="154">
        <v>0</v>
      </c>
      <c r="P49" s="154">
        <v>0</v>
      </c>
      <c r="Q49" s="154">
        <v>3659.5899999999997</v>
      </c>
      <c r="R49" s="139"/>
      <c r="S49" s="143"/>
      <c r="T49" s="141"/>
      <c r="U49" s="170"/>
      <c r="V49" s="170"/>
      <c r="W49" s="170"/>
      <c r="X49" s="161">
        <f t="shared" si="3"/>
        <v>3.9327120462816056E-2</v>
      </c>
      <c r="Y49" s="168">
        <v>0</v>
      </c>
      <c r="Z49" s="168">
        <v>2.6044978249114781E-2</v>
      </c>
      <c r="AA49" s="168">
        <v>1.2944197651277412E-2</v>
      </c>
      <c r="AB49" s="100"/>
      <c r="AD49" s="32"/>
      <c r="AE49" s="91"/>
    </row>
    <row r="50" spans="1:33" ht="27.75" customHeight="1" x14ac:dyDescent="0.35">
      <c r="A50" s="104" t="s">
        <v>208</v>
      </c>
      <c r="B50" s="98">
        <f t="shared" si="9"/>
        <v>10</v>
      </c>
      <c r="C50" s="125" t="s">
        <v>201</v>
      </c>
      <c r="D50" s="100" t="s">
        <v>350</v>
      </c>
      <c r="E50" s="100"/>
      <c r="F50" s="100" t="s">
        <v>156</v>
      </c>
      <c r="G50" s="107"/>
      <c r="H50" s="107"/>
      <c r="I50" s="179">
        <v>2101.6</v>
      </c>
      <c r="J50" s="179"/>
      <c r="K50" s="184">
        <v>2285.4500000000003</v>
      </c>
      <c r="L50" s="175"/>
      <c r="M50" s="158">
        <v>2434.67</v>
      </c>
      <c r="N50" s="154">
        <v>2424.59</v>
      </c>
      <c r="O50" s="154">
        <v>2325.2299999999996</v>
      </c>
      <c r="P50" s="154">
        <v>2434.6799999999998</v>
      </c>
      <c r="Q50" s="154">
        <v>2549.79</v>
      </c>
      <c r="R50" s="139"/>
      <c r="S50" s="143"/>
      <c r="T50" s="141"/>
      <c r="U50" s="170"/>
      <c r="V50" s="170"/>
      <c r="W50" s="170"/>
      <c r="X50" s="161">
        <f t="shared" si="3"/>
        <v>6.5291299306482212E-2</v>
      </c>
      <c r="Y50" s="168">
        <v>0</v>
      </c>
      <c r="Z50" s="168">
        <v>-3.7122753856274615E-3</v>
      </c>
      <c r="AA50" s="168">
        <v>6.9261650996378155E-2</v>
      </c>
      <c r="AB50" s="100"/>
      <c r="AD50" s="32"/>
      <c r="AE50" s="91"/>
    </row>
    <row r="51" spans="1:33" ht="23.25" customHeight="1" x14ac:dyDescent="0.35">
      <c r="A51" s="104" t="s">
        <v>208</v>
      </c>
      <c r="B51" s="98">
        <f t="shared" si="9"/>
        <v>11</v>
      </c>
      <c r="C51" s="125" t="s">
        <v>320</v>
      </c>
      <c r="D51" s="100" t="s">
        <v>295</v>
      </c>
      <c r="E51" s="100"/>
      <c r="F51" s="100" t="s">
        <v>156</v>
      </c>
      <c r="G51" s="107"/>
      <c r="H51" s="107"/>
      <c r="I51" s="179">
        <v>2609.14</v>
      </c>
      <c r="J51" s="179"/>
      <c r="K51" s="184">
        <v>2719.6700000000005</v>
      </c>
      <c r="L51" s="175"/>
      <c r="M51" s="158">
        <v>2863.53</v>
      </c>
      <c r="N51" s="154">
        <v>2864.42</v>
      </c>
      <c r="O51" s="154">
        <v>2777.0699999999997</v>
      </c>
      <c r="P51" s="154">
        <v>2829.6800000000003</v>
      </c>
      <c r="Q51" s="154">
        <v>2971.46</v>
      </c>
      <c r="R51" s="139"/>
      <c r="S51" s="143"/>
      <c r="T51" s="141"/>
      <c r="U51" s="170"/>
      <c r="V51" s="170"/>
      <c r="W51" s="170"/>
      <c r="X51" s="161">
        <f t="shared" si="3"/>
        <v>5.289612342673914E-2</v>
      </c>
      <c r="Y51" s="168">
        <v>0</v>
      </c>
      <c r="Z51" s="168">
        <v>0.17323928106967679</v>
      </c>
      <c r="AA51" s="168">
        <v>-0.10256927395630211</v>
      </c>
      <c r="AB51" s="100"/>
      <c r="AD51" s="32"/>
      <c r="AE51" s="91"/>
    </row>
    <row r="52" spans="1:33" ht="31.5" customHeight="1" x14ac:dyDescent="0.35">
      <c r="A52" s="104" t="s">
        <v>208</v>
      </c>
      <c r="B52" s="98">
        <f t="shared" si="9"/>
        <v>12</v>
      </c>
      <c r="C52" s="125" t="s">
        <v>170</v>
      </c>
      <c r="D52" s="100" t="s">
        <v>273</v>
      </c>
      <c r="E52" s="100"/>
      <c r="F52" s="100" t="s">
        <v>156</v>
      </c>
      <c r="G52" s="107"/>
      <c r="H52" s="107"/>
      <c r="I52" s="179">
        <v>4215.8</v>
      </c>
      <c r="J52" s="179"/>
      <c r="K52" s="184">
        <v>4563.92</v>
      </c>
      <c r="L52" s="175"/>
      <c r="M52" s="158">
        <v>4879.84</v>
      </c>
      <c r="N52" s="154">
        <v>4760.9490000000005</v>
      </c>
      <c r="O52" s="154">
        <v>4600.3510000000006</v>
      </c>
      <c r="P52" s="154">
        <v>4834.5199999999995</v>
      </c>
      <c r="Q52" s="154">
        <v>5126.7000000000007</v>
      </c>
      <c r="R52" s="139"/>
      <c r="S52" s="143"/>
      <c r="T52" s="141"/>
      <c r="U52" s="170"/>
      <c r="V52" s="170"/>
      <c r="W52" s="170"/>
      <c r="X52" s="161">
        <f t="shared" si="3"/>
        <v>6.9221195814124711E-2</v>
      </c>
      <c r="Y52" s="168">
        <v>-0.18789822074257323</v>
      </c>
      <c r="Z52" s="168">
        <v>0.14132844131164202</v>
      </c>
      <c r="AA52" s="168">
        <v>0.1535736930165239</v>
      </c>
      <c r="AB52" s="168">
        <v>0</v>
      </c>
      <c r="AD52" s="32"/>
      <c r="AE52" s="91"/>
    </row>
    <row r="53" spans="1:33" ht="29.25" customHeight="1" x14ac:dyDescent="0.35">
      <c r="A53" s="104" t="s">
        <v>208</v>
      </c>
      <c r="B53" s="98">
        <f t="shared" si="9"/>
        <v>13</v>
      </c>
      <c r="C53" s="133" t="s">
        <v>170</v>
      </c>
      <c r="D53" s="100" t="s">
        <v>185</v>
      </c>
      <c r="E53" s="100"/>
      <c r="F53" s="100" t="s">
        <v>156</v>
      </c>
      <c r="G53" s="107"/>
      <c r="H53" s="107"/>
      <c r="I53" s="179">
        <v>3931.0699999999997</v>
      </c>
      <c r="J53" s="179"/>
      <c r="K53" s="184">
        <v>4270.05</v>
      </c>
      <c r="L53" s="175"/>
      <c r="M53" s="158">
        <v>4571.9699999999993</v>
      </c>
      <c r="N53" s="154">
        <v>4656.0899999999992</v>
      </c>
      <c r="O53" s="154">
        <v>4474.2199999999993</v>
      </c>
      <c r="P53" s="154">
        <v>4388.9100000000008</v>
      </c>
      <c r="Q53" s="154">
        <v>4768.66</v>
      </c>
      <c r="R53" s="139"/>
      <c r="S53" s="143"/>
      <c r="T53" s="141"/>
      <c r="U53" s="170"/>
      <c r="V53" s="170"/>
      <c r="W53" s="170"/>
      <c r="X53" s="161">
        <f t="shared" si="3"/>
        <v>7.0706432008992667E-2</v>
      </c>
      <c r="Y53" s="168">
        <v>-3.4722030230743051E-2</v>
      </c>
      <c r="Z53" s="168">
        <v>0.11027653122022052</v>
      </c>
      <c r="AA53" s="168">
        <v>-9.4996914775025143E-4</v>
      </c>
      <c r="AB53" s="100"/>
      <c r="AD53" s="32"/>
      <c r="AE53" s="77"/>
      <c r="AF53" s="83" t="s">
        <v>292</v>
      </c>
      <c r="AG53" s="83" t="s">
        <v>280</v>
      </c>
    </row>
    <row r="54" spans="1:33" ht="23.25" customHeight="1" x14ac:dyDescent="0.35">
      <c r="A54" s="104" t="s">
        <v>208</v>
      </c>
      <c r="B54" s="98">
        <f t="shared" si="9"/>
        <v>14</v>
      </c>
      <c r="C54" s="125" t="s">
        <v>204</v>
      </c>
      <c r="D54" s="100" t="s">
        <v>328</v>
      </c>
      <c r="E54" s="100" t="s">
        <v>327</v>
      </c>
      <c r="F54" s="100" t="s">
        <v>156</v>
      </c>
      <c r="G54" s="107"/>
      <c r="H54" s="107"/>
      <c r="I54" s="179">
        <v>5081.3599999999997</v>
      </c>
      <c r="J54" s="179"/>
      <c r="K54" s="184">
        <v>5435.27</v>
      </c>
      <c r="L54" s="175"/>
      <c r="M54" s="158">
        <v>5685.73</v>
      </c>
      <c r="N54" s="154">
        <v>5764.3899999999994</v>
      </c>
      <c r="O54" s="154">
        <v>5511.02</v>
      </c>
      <c r="P54" s="154">
        <v>5475</v>
      </c>
      <c r="Q54" s="154">
        <v>5992.52</v>
      </c>
      <c r="R54" s="139"/>
      <c r="S54" s="143"/>
      <c r="T54" s="141"/>
      <c r="U54" s="170"/>
      <c r="V54" s="170"/>
      <c r="W54" s="170"/>
      <c r="X54" s="161">
        <f t="shared" si="3"/>
        <v>4.6080507500087228E-2</v>
      </c>
      <c r="Y54" s="168">
        <v>0</v>
      </c>
      <c r="Z54" s="168">
        <v>0</v>
      </c>
      <c r="AA54" s="168">
        <v>0</v>
      </c>
      <c r="AB54" s="100"/>
      <c r="AD54" s="32"/>
      <c r="AE54" s="91"/>
    </row>
    <row r="55" spans="1:33" ht="34.5" customHeight="1" x14ac:dyDescent="0.35">
      <c r="A55" s="104" t="s">
        <v>208</v>
      </c>
      <c r="B55" s="98">
        <f t="shared" si="9"/>
        <v>15</v>
      </c>
      <c r="C55" s="116" t="s">
        <v>172</v>
      </c>
      <c r="D55" s="100" t="s">
        <v>186</v>
      </c>
      <c r="E55" s="100"/>
      <c r="F55" s="100" t="s">
        <v>156</v>
      </c>
      <c r="G55" s="107"/>
      <c r="H55" s="107"/>
      <c r="I55" s="179">
        <v>3178.53</v>
      </c>
      <c r="J55" s="179"/>
      <c r="K55" s="184">
        <v>3442.52</v>
      </c>
      <c r="L55" s="175"/>
      <c r="M55" s="158">
        <v>3627.1099999999997</v>
      </c>
      <c r="N55" s="154">
        <v>3639.18</v>
      </c>
      <c r="O55" s="154">
        <v>3534.7599999999998</v>
      </c>
      <c r="P55" s="154">
        <v>3550.68</v>
      </c>
      <c r="Q55" s="154">
        <v>3765.85</v>
      </c>
      <c r="R55" s="139"/>
      <c r="S55" s="143"/>
      <c r="T55" s="141"/>
      <c r="U55" s="170"/>
      <c r="V55" s="170"/>
      <c r="W55" s="170"/>
      <c r="X55" s="161">
        <f t="shared" si="3"/>
        <v>5.3620603511381107E-2</v>
      </c>
      <c r="Y55" s="168">
        <v>0</v>
      </c>
      <c r="Z55" s="168">
        <v>0.17803508571024462</v>
      </c>
      <c r="AA55" s="168">
        <v>-0.105615842247337</v>
      </c>
      <c r="AB55" s="100"/>
      <c r="AD55" s="32"/>
      <c r="AE55" s="91"/>
    </row>
    <row r="56" spans="1:33" ht="23.25" customHeight="1" x14ac:dyDescent="0.35">
      <c r="A56" s="104" t="s">
        <v>208</v>
      </c>
      <c r="B56" s="98">
        <f t="shared" si="9"/>
        <v>16</v>
      </c>
      <c r="C56" s="116" t="s">
        <v>171</v>
      </c>
      <c r="D56" s="100" t="s">
        <v>296</v>
      </c>
      <c r="E56" s="100" t="s">
        <v>326</v>
      </c>
      <c r="F56" s="100" t="s">
        <v>156</v>
      </c>
      <c r="G56" s="107"/>
      <c r="H56" s="107"/>
      <c r="I56" s="179">
        <v>3661.4</v>
      </c>
      <c r="J56" s="179"/>
      <c r="K56" s="184">
        <v>4329.76</v>
      </c>
      <c r="L56" s="175"/>
      <c r="M56" s="158">
        <v>4637.84</v>
      </c>
      <c r="N56" s="154">
        <v>4789.03</v>
      </c>
      <c r="O56" s="154">
        <v>4448.1899999999996</v>
      </c>
      <c r="P56" s="154">
        <v>4527.9400000000005</v>
      </c>
      <c r="Q56" s="154">
        <v>4795.6399999999994</v>
      </c>
      <c r="R56" s="139"/>
      <c r="S56" s="143"/>
      <c r="T56" s="141"/>
      <c r="U56" s="170"/>
      <c r="V56" s="170"/>
      <c r="W56" s="170"/>
      <c r="X56" s="161">
        <f t="shared" si="3"/>
        <v>7.1154059347400295E-2</v>
      </c>
      <c r="Y56" s="168">
        <v>0</v>
      </c>
      <c r="Z56" s="168">
        <v>-7.6527966773284328E-3</v>
      </c>
      <c r="AA56" s="168">
        <v>7.9413235476407218E-2</v>
      </c>
      <c r="AB56" s="100"/>
      <c r="AD56" s="32"/>
      <c r="AE56" s="92"/>
    </row>
    <row r="57" spans="1:33" ht="23.25" customHeight="1" x14ac:dyDescent="0.35">
      <c r="A57" s="104" t="s">
        <v>208</v>
      </c>
      <c r="B57" s="98">
        <f t="shared" si="9"/>
        <v>17</v>
      </c>
      <c r="C57" s="116" t="s">
        <v>202</v>
      </c>
      <c r="D57" s="100" t="s">
        <v>203</v>
      </c>
      <c r="E57" s="100"/>
      <c r="F57" s="100" t="s">
        <v>156</v>
      </c>
      <c r="G57" s="107"/>
      <c r="H57" s="107"/>
      <c r="I57" s="179">
        <v>5148.2400000000007</v>
      </c>
      <c r="J57" s="179"/>
      <c r="K57" s="184">
        <v>5498.6299999999992</v>
      </c>
      <c r="L57" s="175"/>
      <c r="M57" s="158">
        <v>5849</v>
      </c>
      <c r="N57" s="154">
        <v>6044.93</v>
      </c>
      <c r="O57" s="154">
        <v>5524.46</v>
      </c>
      <c r="P57" s="154">
        <v>5641.64</v>
      </c>
      <c r="Q57" s="154">
        <v>6195.9800000000005</v>
      </c>
      <c r="R57" s="139"/>
      <c r="S57" s="143"/>
      <c r="T57" s="141"/>
      <c r="U57" s="170"/>
      <c r="V57" s="170"/>
      <c r="W57" s="170"/>
      <c r="X57" s="161">
        <f t="shared" si="3"/>
        <v>6.3719508313889256E-2</v>
      </c>
      <c r="Y57" s="168">
        <v>-0.10406452143882483</v>
      </c>
      <c r="Z57" s="168">
        <v>7.3291871035530587E-2</v>
      </c>
      <c r="AA57" s="168">
        <v>0.10619714728894825</v>
      </c>
      <c r="AB57" s="100"/>
      <c r="AD57" s="32"/>
      <c r="AE57" s="91"/>
    </row>
    <row r="58" spans="1:33" ht="23.25" customHeight="1" x14ac:dyDescent="0.35">
      <c r="A58" s="104" t="s">
        <v>208</v>
      </c>
      <c r="B58" s="98">
        <f t="shared" si="9"/>
        <v>18</v>
      </c>
      <c r="C58" s="116" t="s">
        <v>202</v>
      </c>
      <c r="D58" s="100" t="s">
        <v>309</v>
      </c>
      <c r="E58" s="100" t="s">
        <v>325</v>
      </c>
      <c r="F58" s="100" t="s">
        <v>156</v>
      </c>
      <c r="G58" s="107"/>
      <c r="H58" s="107"/>
      <c r="I58" s="179">
        <v>3808.29</v>
      </c>
      <c r="J58" s="179"/>
      <c r="K58" s="184">
        <v>4142.17</v>
      </c>
      <c r="L58" s="175"/>
      <c r="M58" s="158">
        <v>4436.9800000000005</v>
      </c>
      <c r="N58" s="154">
        <v>4523.42</v>
      </c>
      <c r="O58" s="154">
        <v>4209.29</v>
      </c>
      <c r="P58" s="154">
        <v>4298.59</v>
      </c>
      <c r="Q58" s="154">
        <v>4857.5199999999995</v>
      </c>
      <c r="R58" s="139"/>
      <c r="S58" s="143"/>
      <c r="T58" s="141"/>
      <c r="U58" s="170"/>
      <c r="V58" s="170"/>
      <c r="W58" s="170"/>
      <c r="X58" s="161">
        <f t="shared" si="3"/>
        <v>7.1172839357148646E-2</v>
      </c>
      <c r="Y58" s="168">
        <v>0</v>
      </c>
      <c r="Z58" s="168">
        <v>1.9476793445691865E-2</v>
      </c>
      <c r="AA58" s="168">
        <v>5.0707573263727879E-2</v>
      </c>
      <c r="AB58" s="100"/>
      <c r="AD58" s="32"/>
      <c r="AE58" s="92"/>
    </row>
    <row r="59" spans="1:33" ht="23.25" customHeight="1" x14ac:dyDescent="0.35">
      <c r="A59" s="104" t="s">
        <v>208</v>
      </c>
      <c r="B59" s="98">
        <f t="shared" si="9"/>
        <v>19</v>
      </c>
      <c r="C59" s="116" t="s">
        <v>202</v>
      </c>
      <c r="D59" s="100" t="s">
        <v>310</v>
      </c>
      <c r="E59" s="100"/>
      <c r="F59" s="100" t="s">
        <v>156</v>
      </c>
      <c r="G59" s="107"/>
      <c r="H59" s="107"/>
      <c r="I59" s="179">
        <v>3915.49</v>
      </c>
      <c r="J59" s="179"/>
      <c r="K59" s="184">
        <v>4277.58</v>
      </c>
      <c r="L59" s="175"/>
      <c r="M59" s="158">
        <v>4577.59</v>
      </c>
      <c r="N59" s="154">
        <v>4656.29</v>
      </c>
      <c r="O59" s="154">
        <v>4509.33</v>
      </c>
      <c r="P59" s="154">
        <v>4475.18</v>
      </c>
      <c r="Q59" s="154">
        <v>4677.95</v>
      </c>
      <c r="R59" s="139"/>
      <c r="S59" s="143"/>
      <c r="T59" s="141"/>
      <c r="U59" s="170"/>
      <c r="V59" s="170"/>
      <c r="W59" s="170"/>
      <c r="X59" s="161">
        <f t="shared" si="3"/>
        <v>7.0135450418227177E-2</v>
      </c>
      <c r="Y59" s="168">
        <v>0</v>
      </c>
      <c r="Z59" s="168">
        <v>-1.9439665395353911E-2</v>
      </c>
      <c r="AA59" s="168">
        <v>9.1357983810988141E-2</v>
      </c>
      <c r="AB59" s="100"/>
      <c r="AD59" s="32"/>
      <c r="AE59" s="92"/>
    </row>
    <row r="60" spans="1:33" ht="23.25" customHeight="1" x14ac:dyDescent="0.35">
      <c r="A60" s="104" t="s">
        <v>208</v>
      </c>
      <c r="B60" s="98">
        <f t="shared" si="9"/>
        <v>20</v>
      </c>
      <c r="C60" s="116" t="s">
        <v>202</v>
      </c>
      <c r="D60" s="100" t="s">
        <v>367</v>
      </c>
      <c r="E60" s="100"/>
      <c r="F60" s="100" t="s">
        <v>156</v>
      </c>
      <c r="G60" s="107"/>
      <c r="H60" s="107"/>
      <c r="I60" s="179"/>
      <c r="J60" s="179"/>
      <c r="K60" s="184"/>
      <c r="L60" s="175"/>
      <c r="M60" s="158">
        <v>6033.16</v>
      </c>
      <c r="N60" s="154">
        <v>6340.8600000000006</v>
      </c>
      <c r="O60" s="154">
        <v>5789.8499999999995</v>
      </c>
      <c r="P60" s="154">
        <v>5761.8499999999995</v>
      </c>
      <c r="Q60" s="154">
        <v>6270.92</v>
      </c>
      <c r="R60" s="139"/>
      <c r="S60" s="143"/>
      <c r="T60" s="141"/>
      <c r="U60" s="170"/>
      <c r="V60" s="170"/>
      <c r="W60" s="170"/>
      <c r="X60" s="161"/>
      <c r="Y60" s="168"/>
      <c r="Z60" s="168"/>
      <c r="AA60" s="168"/>
      <c r="AB60" s="100"/>
      <c r="AD60" s="32"/>
      <c r="AE60" s="92"/>
    </row>
    <row r="61" spans="1:33" ht="23.25" customHeight="1" x14ac:dyDescent="0.35">
      <c r="A61" s="104" t="s">
        <v>208</v>
      </c>
      <c r="B61" s="98">
        <f t="shared" si="9"/>
        <v>21</v>
      </c>
      <c r="C61" s="135" t="s">
        <v>352</v>
      </c>
      <c r="D61" s="100" t="s">
        <v>191</v>
      </c>
      <c r="E61" s="100"/>
      <c r="F61" s="100" t="s">
        <v>156</v>
      </c>
      <c r="G61" s="107"/>
      <c r="H61" s="107"/>
      <c r="I61" s="179">
        <v>1960.1</v>
      </c>
      <c r="J61" s="179"/>
      <c r="K61" s="184">
        <v>2145.6900000000005</v>
      </c>
      <c r="L61" s="175"/>
      <c r="M61" s="158">
        <v>2303.59</v>
      </c>
      <c r="N61" s="154">
        <v>0</v>
      </c>
      <c r="O61" s="154">
        <v>2255.7400000000002</v>
      </c>
      <c r="P61" s="154">
        <v>2331.0499999999997</v>
      </c>
      <c r="Q61" s="154">
        <v>0</v>
      </c>
      <c r="R61" s="139"/>
      <c r="S61" s="143"/>
      <c r="T61" s="141"/>
      <c r="U61" s="170"/>
      <c r="V61" s="170"/>
      <c r="W61" s="170"/>
      <c r="X61" s="161">
        <f t="shared" si="3"/>
        <v>7.3589381504317777E-2</v>
      </c>
      <c r="Y61" s="168">
        <v>0</v>
      </c>
      <c r="Z61" s="168">
        <v>7.3422248701537463E-2</v>
      </c>
      <c r="AA61" s="168">
        <v>1.529024722137784E-4</v>
      </c>
      <c r="AB61" s="100"/>
      <c r="AD61" s="32"/>
      <c r="AE61" s="91"/>
    </row>
    <row r="62" spans="1:33" ht="23.25" customHeight="1" x14ac:dyDescent="0.35">
      <c r="A62" s="104" t="s">
        <v>208</v>
      </c>
      <c r="B62" s="98">
        <f t="shared" si="9"/>
        <v>22</v>
      </c>
      <c r="C62" s="135" t="s">
        <v>352</v>
      </c>
      <c r="D62" s="100" t="s">
        <v>190</v>
      </c>
      <c r="E62" s="100"/>
      <c r="F62" s="100" t="s">
        <v>156</v>
      </c>
      <c r="G62" s="107"/>
      <c r="H62" s="107"/>
      <c r="I62" s="179">
        <v>4391.46</v>
      </c>
      <c r="J62" s="179"/>
      <c r="K62" s="184">
        <v>4694.17</v>
      </c>
      <c r="L62" s="175"/>
      <c r="M62" s="158">
        <v>5031.58</v>
      </c>
      <c r="N62" s="154">
        <v>0</v>
      </c>
      <c r="O62" s="154">
        <v>4867</v>
      </c>
      <c r="P62" s="154">
        <v>5126.07</v>
      </c>
      <c r="Q62" s="154">
        <v>0</v>
      </c>
      <c r="R62" s="139"/>
      <c r="S62" s="143"/>
      <c r="T62" s="141"/>
      <c r="U62" s="170"/>
      <c r="V62" s="170"/>
      <c r="W62" s="170"/>
      <c r="X62" s="161">
        <f t="shared" si="3"/>
        <v>7.1878521655585517E-2</v>
      </c>
      <c r="Y62" s="168">
        <v>0</v>
      </c>
      <c r="Z62" s="168">
        <v>0.16057002498512429</v>
      </c>
      <c r="AA62" s="168">
        <v>-7.6421845568659275E-2</v>
      </c>
      <c r="AB62" s="100"/>
      <c r="AD62" s="32"/>
      <c r="AE62" s="91"/>
    </row>
    <row r="63" spans="1:33" ht="30.75" customHeight="1" x14ac:dyDescent="0.35">
      <c r="A63" s="104" t="s">
        <v>208</v>
      </c>
      <c r="B63" s="98">
        <f t="shared" si="9"/>
        <v>23</v>
      </c>
      <c r="C63" s="135" t="s">
        <v>372</v>
      </c>
      <c r="D63" s="100" t="s">
        <v>195</v>
      </c>
      <c r="E63" s="100"/>
      <c r="F63" s="100" t="s">
        <v>156</v>
      </c>
      <c r="G63" s="107"/>
      <c r="H63" s="107"/>
      <c r="I63" s="179">
        <v>4062.7599999999998</v>
      </c>
      <c r="J63" s="179"/>
      <c r="K63" s="184">
        <v>4336.93</v>
      </c>
      <c r="L63" s="175"/>
      <c r="M63" s="158">
        <v>4607.3399999999992</v>
      </c>
      <c r="N63" s="154">
        <v>4513.28</v>
      </c>
      <c r="O63" s="154">
        <v>4433.4399999999996</v>
      </c>
      <c r="P63" s="154">
        <v>4681.42</v>
      </c>
      <c r="Q63" s="154">
        <v>4761.58</v>
      </c>
      <c r="R63" s="139"/>
      <c r="S63" s="143"/>
      <c r="T63" s="141"/>
      <c r="U63" s="170"/>
      <c r="V63" s="170"/>
      <c r="W63" s="170"/>
      <c r="X63" s="161">
        <f t="shared" si="3"/>
        <v>6.2350556730221364E-2</v>
      </c>
      <c r="Y63" s="168">
        <v>6.8070836454963146E-3</v>
      </c>
      <c r="Z63" s="168">
        <v>0.11402230640054944</v>
      </c>
      <c r="AA63" s="168">
        <v>-5.2827522535722204E-2</v>
      </c>
      <c r="AB63" s="100"/>
      <c r="AD63" s="32"/>
      <c r="AE63" s="91"/>
    </row>
    <row r="64" spans="1:33" ht="30.75" customHeight="1" x14ac:dyDescent="0.35">
      <c r="A64" s="104" t="s">
        <v>208</v>
      </c>
      <c r="B64" s="98">
        <f t="shared" si="9"/>
        <v>24</v>
      </c>
      <c r="C64" s="135" t="s">
        <v>371</v>
      </c>
      <c r="D64" s="100" t="s">
        <v>297</v>
      </c>
      <c r="E64" s="100"/>
      <c r="F64" s="100" t="s">
        <v>156</v>
      </c>
      <c r="G64" s="107"/>
      <c r="H64" s="107"/>
      <c r="I64" s="179">
        <v>3785.9199999999996</v>
      </c>
      <c r="J64" s="179"/>
      <c r="K64" s="184">
        <v>4049.58</v>
      </c>
      <c r="L64" s="175"/>
      <c r="M64" s="158">
        <v>4271.33</v>
      </c>
      <c r="N64" s="154">
        <v>4093.9600000000005</v>
      </c>
      <c r="O64" s="154">
        <v>4109.1499999999996</v>
      </c>
      <c r="P64" s="154">
        <v>4347.41</v>
      </c>
      <c r="Q64" s="154">
        <v>4475.6500000000005</v>
      </c>
      <c r="R64" s="139"/>
      <c r="S64" s="143"/>
      <c r="T64" s="141"/>
      <c r="U64" s="170"/>
      <c r="V64" s="170"/>
      <c r="W64" s="170"/>
      <c r="X64" s="161">
        <f t="shared" si="3"/>
        <v>5.4758765106504875E-2</v>
      </c>
      <c r="Y64" s="168">
        <v>-5.7564864969202434E-2</v>
      </c>
      <c r="Z64" s="168">
        <v>-1.5337624921423321E-2</v>
      </c>
      <c r="AA64" s="168">
        <v>0.13661870638631446</v>
      </c>
      <c r="AB64" s="100"/>
      <c r="AD64" s="32"/>
      <c r="AE64" s="91"/>
    </row>
    <row r="65" spans="1:36" ht="30.75" customHeight="1" x14ac:dyDescent="0.35">
      <c r="A65" s="104" t="s">
        <v>208</v>
      </c>
      <c r="B65" s="98">
        <f t="shared" si="9"/>
        <v>25</v>
      </c>
      <c r="C65" s="135" t="s">
        <v>372</v>
      </c>
      <c r="D65" s="100" t="s">
        <v>308</v>
      </c>
      <c r="E65" s="100"/>
      <c r="F65" s="100" t="s">
        <v>156</v>
      </c>
      <c r="G65" s="107"/>
      <c r="H65" s="107"/>
      <c r="I65" s="179">
        <v>4014.3299999999995</v>
      </c>
      <c r="J65" s="179"/>
      <c r="K65" s="184">
        <v>4302.1899999999996</v>
      </c>
      <c r="L65" s="175"/>
      <c r="M65" s="158">
        <v>4568.07</v>
      </c>
      <c r="N65" s="154">
        <v>4838.7299999999996</v>
      </c>
      <c r="O65" s="154">
        <v>4465.8900000000003</v>
      </c>
      <c r="P65" s="154">
        <v>4522.8500000000004</v>
      </c>
      <c r="Q65" s="154">
        <v>4742.9699999999993</v>
      </c>
      <c r="R65" s="139"/>
      <c r="S65" s="143"/>
      <c r="T65" s="141"/>
      <c r="U65" s="170"/>
      <c r="V65" s="170"/>
      <c r="W65" s="170"/>
      <c r="X65" s="161">
        <f t="shared" si="3"/>
        <v>6.1801082704390123E-2</v>
      </c>
      <c r="Y65" s="168">
        <v>0.17628053738352967</v>
      </c>
      <c r="Z65" s="168">
        <v>-9.9070691256674337E-2</v>
      </c>
      <c r="AA65" s="168">
        <v>1.938699407395994E-3</v>
      </c>
      <c r="AB65" s="100"/>
      <c r="AD65" s="32"/>
      <c r="AE65" s="91"/>
    </row>
    <row r="66" spans="1:36" ht="30.75" customHeight="1" x14ac:dyDescent="0.35">
      <c r="A66" s="104" t="s">
        <v>208</v>
      </c>
      <c r="B66" s="98">
        <f t="shared" si="9"/>
        <v>26</v>
      </c>
      <c r="C66" s="135" t="s">
        <v>372</v>
      </c>
      <c r="D66" s="136" t="s">
        <v>355</v>
      </c>
      <c r="E66" s="100"/>
      <c r="F66" s="100" t="s">
        <v>156</v>
      </c>
      <c r="G66" s="107"/>
      <c r="H66" s="107"/>
      <c r="I66" s="179"/>
      <c r="J66" s="179"/>
      <c r="K66" s="184"/>
      <c r="L66" s="175"/>
      <c r="M66" s="158">
        <v>4921.82</v>
      </c>
      <c r="N66" s="154">
        <v>4875.2400000000007</v>
      </c>
      <c r="O66" s="154">
        <v>4760.2000000000007</v>
      </c>
      <c r="P66" s="154">
        <v>4995.3100000000004</v>
      </c>
      <c r="Q66" s="154">
        <v>5159.5700000000006</v>
      </c>
      <c r="R66" s="139"/>
      <c r="S66" s="143"/>
      <c r="T66" s="141"/>
      <c r="U66" s="170"/>
      <c r="V66" s="170"/>
      <c r="W66" s="170"/>
      <c r="X66" s="161" t="e">
        <f t="shared" si="3"/>
        <v>#DIV/0!</v>
      </c>
      <c r="Y66" s="168"/>
      <c r="Z66" s="168"/>
      <c r="AA66" s="168"/>
      <c r="AB66" s="100"/>
      <c r="AD66" s="32"/>
      <c r="AE66" s="92"/>
    </row>
    <row r="67" spans="1:36" ht="30.75" customHeight="1" x14ac:dyDescent="0.35">
      <c r="A67" s="104" t="s">
        <v>208</v>
      </c>
      <c r="B67" s="98">
        <f t="shared" si="9"/>
        <v>27</v>
      </c>
      <c r="C67" s="135" t="s">
        <v>352</v>
      </c>
      <c r="D67" s="136" t="s">
        <v>356</v>
      </c>
      <c r="E67" s="100"/>
      <c r="F67" s="100" t="s">
        <v>156</v>
      </c>
      <c r="G67" s="107"/>
      <c r="H67" s="107"/>
      <c r="I67" s="179"/>
      <c r="J67" s="179"/>
      <c r="K67" s="184"/>
      <c r="L67" s="175"/>
      <c r="M67" s="158">
        <v>3895.66</v>
      </c>
      <c r="N67" s="154">
        <v>0</v>
      </c>
      <c r="O67" s="154">
        <v>3759.65</v>
      </c>
      <c r="P67" s="154">
        <v>3926.48</v>
      </c>
      <c r="Q67" s="154">
        <v>4075.12</v>
      </c>
      <c r="R67" s="139"/>
      <c r="S67" s="143"/>
      <c r="T67" s="141"/>
      <c r="U67" s="170"/>
      <c r="V67" s="170"/>
      <c r="W67" s="170"/>
      <c r="X67" s="161" t="e">
        <f t="shared" si="3"/>
        <v>#DIV/0!</v>
      </c>
      <c r="Y67" s="168"/>
      <c r="Z67" s="168"/>
      <c r="AA67" s="168"/>
      <c r="AB67" s="100"/>
      <c r="AD67" s="32"/>
      <c r="AE67" s="92"/>
    </row>
    <row r="68" spans="1:36" ht="30.75" customHeight="1" x14ac:dyDescent="0.35">
      <c r="A68" s="104" t="s">
        <v>208</v>
      </c>
      <c r="B68" s="98">
        <f t="shared" si="9"/>
        <v>28</v>
      </c>
      <c r="C68" s="135" t="s">
        <v>353</v>
      </c>
      <c r="D68" s="136" t="s">
        <v>357</v>
      </c>
      <c r="E68" s="100"/>
      <c r="F68" s="100" t="s">
        <v>156</v>
      </c>
      <c r="G68" s="107"/>
      <c r="H68" s="107"/>
      <c r="I68" s="179"/>
      <c r="J68" s="179"/>
      <c r="K68" s="184"/>
      <c r="L68" s="175"/>
      <c r="M68" s="158">
        <v>3680.83</v>
      </c>
      <c r="N68" s="154">
        <v>0</v>
      </c>
      <c r="O68" s="154">
        <v>3544.82</v>
      </c>
      <c r="P68" s="154">
        <v>3711.65</v>
      </c>
      <c r="Q68" s="154">
        <v>3860.29</v>
      </c>
      <c r="R68" s="139"/>
      <c r="S68" s="143"/>
      <c r="T68" s="141"/>
      <c r="U68" s="170"/>
      <c r="V68" s="170"/>
      <c r="W68" s="170"/>
      <c r="X68" s="161" t="e">
        <f t="shared" si="3"/>
        <v>#DIV/0!</v>
      </c>
      <c r="Y68" s="168"/>
      <c r="Z68" s="168"/>
      <c r="AA68" s="168"/>
      <c r="AB68" s="100"/>
      <c r="AD68" s="32"/>
      <c r="AE68" s="92"/>
    </row>
    <row r="69" spans="1:36" ht="30.75" customHeight="1" x14ac:dyDescent="0.35">
      <c r="A69" s="104" t="s">
        <v>208</v>
      </c>
      <c r="B69" s="98">
        <f t="shared" si="9"/>
        <v>29</v>
      </c>
      <c r="C69" s="135" t="s">
        <v>354</v>
      </c>
      <c r="D69" s="136" t="s">
        <v>358</v>
      </c>
      <c r="E69" s="100"/>
      <c r="F69" s="100" t="s">
        <v>156</v>
      </c>
      <c r="G69" s="107"/>
      <c r="H69" s="107"/>
      <c r="I69" s="179"/>
      <c r="J69" s="179"/>
      <c r="K69" s="184"/>
      <c r="L69" s="175"/>
      <c r="M69" s="158">
        <v>4599.63</v>
      </c>
      <c r="N69" s="154">
        <v>0</v>
      </c>
      <c r="O69" s="154">
        <v>4422.62</v>
      </c>
      <c r="P69" s="154">
        <v>4647.5700000000006</v>
      </c>
      <c r="Q69" s="154">
        <v>4809.76</v>
      </c>
      <c r="R69" s="139"/>
      <c r="S69" s="143"/>
      <c r="T69" s="141"/>
      <c r="U69" s="170"/>
      <c r="V69" s="170"/>
      <c r="W69" s="170"/>
      <c r="X69" s="161" t="e">
        <f t="shared" si="3"/>
        <v>#DIV/0!</v>
      </c>
      <c r="Y69" s="168"/>
      <c r="Z69" s="168"/>
      <c r="AA69" s="168"/>
      <c r="AB69" s="100"/>
      <c r="AD69" s="32"/>
      <c r="AE69" s="92"/>
    </row>
    <row r="70" spans="1:36" ht="23.25" customHeight="1" x14ac:dyDescent="0.35">
      <c r="A70" s="104" t="s">
        <v>208</v>
      </c>
      <c r="B70" s="98">
        <f t="shared" si="9"/>
        <v>30</v>
      </c>
      <c r="C70" s="134" t="s">
        <v>174</v>
      </c>
      <c r="D70" s="100" t="s">
        <v>192</v>
      </c>
      <c r="E70" s="100"/>
      <c r="F70" s="100" t="s">
        <v>156</v>
      </c>
      <c r="G70" s="107"/>
      <c r="H70" s="107"/>
      <c r="I70" s="179">
        <v>6602.78</v>
      </c>
      <c r="J70" s="179"/>
      <c r="K70" s="184">
        <v>7057.62</v>
      </c>
      <c r="L70" s="175"/>
      <c r="M70" s="158">
        <v>7482.9400000000005</v>
      </c>
      <c r="N70" s="154">
        <v>0</v>
      </c>
      <c r="O70" s="154">
        <v>7533.7199999999993</v>
      </c>
      <c r="P70" s="154">
        <v>7458.5</v>
      </c>
      <c r="Q70" s="154">
        <v>0</v>
      </c>
      <c r="R70" s="139"/>
      <c r="S70" s="143"/>
      <c r="T70" s="141"/>
      <c r="U70" s="170"/>
      <c r="V70" s="170"/>
      <c r="W70" s="170"/>
      <c r="X70" s="161">
        <f t="shared" si="3"/>
        <v>6.0263941668721274E-2</v>
      </c>
      <c r="Y70" s="168">
        <v>0</v>
      </c>
      <c r="Z70" s="168">
        <v>0.11175259468259857</v>
      </c>
      <c r="AA70" s="168">
        <v>-4.6310958645319422E-2</v>
      </c>
      <c r="AB70" s="100"/>
      <c r="AD70" s="32"/>
      <c r="AE70" s="91"/>
    </row>
    <row r="71" spans="1:36" ht="23.25" customHeight="1" x14ac:dyDescent="0.35">
      <c r="A71" s="104" t="s">
        <v>208</v>
      </c>
      <c r="B71" s="98">
        <f t="shared" si="9"/>
        <v>31</v>
      </c>
      <c r="C71" s="134" t="s">
        <v>174</v>
      </c>
      <c r="D71" s="100" t="s">
        <v>329</v>
      </c>
      <c r="E71" s="100"/>
      <c r="F71" s="100" t="s">
        <v>156</v>
      </c>
      <c r="G71" s="107"/>
      <c r="H71" s="107"/>
      <c r="I71" s="179">
        <v>6587.96</v>
      </c>
      <c r="J71" s="179"/>
      <c r="K71" s="184">
        <v>7039.1</v>
      </c>
      <c r="L71" s="175"/>
      <c r="M71" s="158">
        <v>7539.9599999999991</v>
      </c>
      <c r="N71" s="154">
        <v>0</v>
      </c>
      <c r="O71" s="154">
        <v>7547.7800000000007</v>
      </c>
      <c r="P71" s="154">
        <v>7536.18</v>
      </c>
      <c r="Q71" s="154">
        <v>0</v>
      </c>
      <c r="R71" s="139"/>
      <c r="S71" s="143"/>
      <c r="T71" s="141"/>
      <c r="U71" s="170"/>
      <c r="V71" s="170"/>
      <c r="W71" s="170"/>
      <c r="X71" s="161">
        <f t="shared" si="3"/>
        <v>7.1153982753476827E-2</v>
      </c>
      <c r="Y71" s="168">
        <v>0</v>
      </c>
      <c r="Z71" s="168">
        <v>8.9920225853523883E-2</v>
      </c>
      <c r="AA71" s="168">
        <v>-1.7218265129269605E-2</v>
      </c>
      <c r="AB71" s="100"/>
      <c r="AD71" s="32"/>
      <c r="AE71" s="92"/>
    </row>
    <row r="72" spans="1:36" ht="23.25" customHeight="1" x14ac:dyDescent="0.35">
      <c r="A72" s="104" t="s">
        <v>208</v>
      </c>
      <c r="B72" s="98">
        <f t="shared" si="9"/>
        <v>32</v>
      </c>
      <c r="C72" s="134" t="s">
        <v>174</v>
      </c>
      <c r="D72" s="136" t="s">
        <v>351</v>
      </c>
      <c r="E72" s="100"/>
      <c r="F72" s="100" t="s">
        <v>156</v>
      </c>
      <c r="G72" s="107"/>
      <c r="H72" s="107"/>
      <c r="I72" s="179"/>
      <c r="J72" s="179"/>
      <c r="K72" s="184"/>
      <c r="L72" s="175"/>
      <c r="M72" s="158">
        <v>7474.7200000000012</v>
      </c>
      <c r="N72" s="154">
        <v>0</v>
      </c>
      <c r="O72" s="154">
        <v>7491.9900000000007</v>
      </c>
      <c r="P72" s="154">
        <v>7466.4000000000005</v>
      </c>
      <c r="Q72" s="154">
        <v>0</v>
      </c>
      <c r="R72" s="139"/>
      <c r="S72" s="143"/>
      <c r="T72" s="141"/>
      <c r="U72" s="170"/>
      <c r="V72" s="170"/>
      <c r="W72" s="170"/>
      <c r="X72" s="161" t="e">
        <f t="shared" si="3"/>
        <v>#DIV/0!</v>
      </c>
      <c r="Y72" s="168"/>
      <c r="Z72" s="168"/>
      <c r="AA72" s="168"/>
      <c r="AB72" s="100"/>
      <c r="AD72" s="32"/>
      <c r="AE72" s="92"/>
    </row>
    <row r="73" spans="1:36" ht="23.25" customHeight="1" x14ac:dyDescent="0.35">
      <c r="A73" s="104" t="s">
        <v>208</v>
      </c>
      <c r="B73" s="98">
        <f t="shared" si="9"/>
        <v>33</v>
      </c>
      <c r="C73" s="113" t="s">
        <v>175</v>
      </c>
      <c r="D73" s="100" t="s">
        <v>373</v>
      </c>
      <c r="E73" s="100"/>
      <c r="F73" s="100" t="s">
        <v>156</v>
      </c>
      <c r="G73" s="107"/>
      <c r="H73" s="107"/>
      <c r="I73" s="179">
        <v>4647.66</v>
      </c>
      <c r="J73" s="179"/>
      <c r="K73" s="184">
        <v>4923</v>
      </c>
      <c r="L73" s="175"/>
      <c r="M73" s="158">
        <v>5100.28</v>
      </c>
      <c r="N73" s="154">
        <v>5204.92</v>
      </c>
      <c r="O73" s="154">
        <v>0</v>
      </c>
      <c r="P73" s="154">
        <v>0</v>
      </c>
      <c r="Q73" s="154">
        <v>5029.2900000000009</v>
      </c>
      <c r="R73" s="139"/>
      <c r="S73" s="143"/>
      <c r="T73" s="141"/>
      <c r="U73" s="170"/>
      <c r="V73" s="170"/>
      <c r="W73" s="170"/>
      <c r="X73" s="161">
        <f t="shared" si="3"/>
        <v>3.6010562665041587E-2</v>
      </c>
      <c r="Y73" s="168">
        <v>0</v>
      </c>
      <c r="Z73" s="168">
        <v>5.0694002745553135E-2</v>
      </c>
      <c r="AA73" s="168">
        <v>-1.3974511103853282E-2</v>
      </c>
      <c r="AB73" s="100"/>
      <c r="AD73" s="32"/>
      <c r="AE73" s="91"/>
    </row>
    <row r="74" spans="1:36" ht="23.25" customHeight="1" x14ac:dyDescent="0.35">
      <c r="A74" s="104" t="s">
        <v>208</v>
      </c>
      <c r="B74" s="98">
        <f t="shared" si="9"/>
        <v>34</v>
      </c>
      <c r="C74" s="113" t="s">
        <v>176</v>
      </c>
      <c r="D74" s="93" t="s">
        <v>193</v>
      </c>
      <c r="E74" s="120"/>
      <c r="F74" s="93" t="s">
        <v>156</v>
      </c>
      <c r="G74" s="114"/>
      <c r="H74" s="114"/>
      <c r="I74" s="179">
        <v>4556.29</v>
      </c>
      <c r="J74" s="179"/>
      <c r="K74" s="184">
        <v>5001.38</v>
      </c>
      <c r="L74" s="175"/>
      <c r="M74" s="158">
        <v>5286.3599999999988</v>
      </c>
      <c r="N74" s="154">
        <v>5583.0499999999993</v>
      </c>
      <c r="O74" s="154">
        <v>4994.7699999999995</v>
      </c>
      <c r="P74" s="154">
        <v>5133.7000000000007</v>
      </c>
      <c r="Q74" s="154">
        <v>5727.5199999999995</v>
      </c>
      <c r="R74" s="139"/>
      <c r="S74" s="143"/>
      <c r="T74" s="141"/>
      <c r="U74" s="170"/>
      <c r="V74" s="170"/>
      <c r="W74" s="170"/>
      <c r="X74" s="161">
        <f t="shared" si="3"/>
        <v>5.6980273444529037E-2</v>
      </c>
      <c r="Y74" s="168">
        <v>-5.547552320377247E-2</v>
      </c>
      <c r="Z74" s="168">
        <v>2.1096786890811181E-2</v>
      </c>
      <c r="AA74" s="168">
        <v>9.5940763672257123E-2</v>
      </c>
      <c r="AB74" s="100"/>
      <c r="AD74" s="32"/>
      <c r="AE74" s="91"/>
    </row>
    <row r="75" spans="1:36" ht="23.25" customHeight="1" x14ac:dyDescent="0.35">
      <c r="A75" s="104" t="s">
        <v>208</v>
      </c>
      <c r="B75" s="98">
        <f t="shared" si="9"/>
        <v>35</v>
      </c>
      <c r="C75" s="113" t="s">
        <v>177</v>
      </c>
      <c r="D75" s="93" t="s">
        <v>194</v>
      </c>
      <c r="E75" s="120"/>
      <c r="F75" s="93" t="s">
        <v>156</v>
      </c>
      <c r="G75" s="114"/>
      <c r="H75" s="114"/>
      <c r="I75" s="179">
        <v>3225.91</v>
      </c>
      <c r="J75" s="179"/>
      <c r="K75" s="184">
        <v>3367.64</v>
      </c>
      <c r="L75" s="175"/>
      <c r="M75" s="158">
        <v>3579.4</v>
      </c>
      <c r="N75" s="154">
        <v>3580.29</v>
      </c>
      <c r="O75" s="154">
        <v>3326.78</v>
      </c>
      <c r="P75" s="154">
        <v>0</v>
      </c>
      <c r="Q75" s="154">
        <v>3816.28</v>
      </c>
      <c r="R75" s="139"/>
      <c r="S75" s="143"/>
      <c r="T75" s="141"/>
      <c r="U75" s="170"/>
      <c r="V75" s="170"/>
      <c r="W75" s="170"/>
      <c r="X75" s="161">
        <f t="shared" si="3"/>
        <v>6.2880830492570539E-2</v>
      </c>
      <c r="Y75" s="168">
        <v>0</v>
      </c>
      <c r="Z75" s="168">
        <v>-4.0232563676630972E-3</v>
      </c>
      <c r="AA75" s="168">
        <v>6.7174493217468934E-2</v>
      </c>
      <c r="AB75" s="100"/>
      <c r="AD75" s="32"/>
      <c r="AE75" s="91"/>
    </row>
    <row r="76" spans="1:36" ht="34.5" customHeight="1" x14ac:dyDescent="0.35">
      <c r="A76" s="104" t="s">
        <v>208</v>
      </c>
      <c r="B76" s="98">
        <f t="shared" si="9"/>
        <v>36</v>
      </c>
      <c r="C76" s="113" t="s">
        <v>361</v>
      </c>
      <c r="D76" s="136" t="s">
        <v>362</v>
      </c>
      <c r="E76" s="132"/>
      <c r="F76" s="132"/>
      <c r="G76" s="114"/>
      <c r="H76" s="114"/>
      <c r="I76" s="179"/>
      <c r="J76" s="179"/>
      <c r="K76" s="184"/>
      <c r="L76" s="175"/>
      <c r="M76" s="158">
        <v>6098.65</v>
      </c>
      <c r="N76" s="154">
        <v>0</v>
      </c>
      <c r="O76" s="154">
        <v>6043.51</v>
      </c>
      <c r="P76" s="154">
        <v>5999.89</v>
      </c>
      <c r="Q76" s="154">
        <v>6497.1399999999994</v>
      </c>
      <c r="R76" s="139"/>
      <c r="S76" s="143"/>
      <c r="T76" s="141"/>
      <c r="U76" s="170"/>
      <c r="V76" s="170"/>
      <c r="W76" s="170"/>
      <c r="X76" s="161" t="e">
        <f t="shared" si="3"/>
        <v>#DIV/0!</v>
      </c>
      <c r="Y76" s="168"/>
      <c r="Z76" s="168"/>
      <c r="AA76" s="168"/>
      <c r="AB76" s="100"/>
      <c r="AD76" s="32"/>
      <c r="AE76" s="92"/>
    </row>
    <row r="77" spans="1:36" ht="23.25" customHeight="1" x14ac:dyDescent="0.35">
      <c r="A77" s="104" t="s">
        <v>208</v>
      </c>
      <c r="B77" s="98">
        <f t="shared" si="9"/>
        <v>37</v>
      </c>
      <c r="C77" s="113" t="s">
        <v>363</v>
      </c>
      <c r="D77" s="136" t="s">
        <v>364</v>
      </c>
      <c r="E77" s="132"/>
      <c r="F77" s="132"/>
      <c r="G77" s="114"/>
      <c r="H77" s="114"/>
      <c r="I77" s="179"/>
      <c r="J77" s="179"/>
      <c r="K77" s="184">
        <v>3970.2799999999997</v>
      </c>
      <c r="L77" s="175"/>
      <c r="M77" s="158">
        <v>4246.33</v>
      </c>
      <c r="N77" s="154">
        <v>0</v>
      </c>
      <c r="O77" s="154">
        <v>4201.49</v>
      </c>
      <c r="P77" s="154">
        <v>4276.26</v>
      </c>
      <c r="Q77" s="154">
        <v>4246.68</v>
      </c>
      <c r="R77" s="139"/>
      <c r="S77" s="143"/>
      <c r="T77" s="141"/>
      <c r="U77" s="170"/>
      <c r="V77" s="170"/>
      <c r="W77" s="170"/>
      <c r="X77" s="161">
        <f t="shared" si="3"/>
        <v>6.95291012220801E-2</v>
      </c>
      <c r="Y77" s="168"/>
      <c r="Z77" s="168"/>
      <c r="AA77" s="168"/>
      <c r="AB77" s="100"/>
      <c r="AD77" s="32"/>
      <c r="AE77" s="92"/>
    </row>
    <row r="78" spans="1:36" ht="23.25" customHeight="1" x14ac:dyDescent="0.35">
      <c r="A78" s="104" t="s">
        <v>208</v>
      </c>
      <c r="B78" s="98">
        <f t="shared" si="9"/>
        <v>38</v>
      </c>
      <c r="C78" s="133" t="s">
        <v>359</v>
      </c>
      <c r="D78" s="136" t="s">
        <v>360</v>
      </c>
      <c r="E78" s="132"/>
      <c r="F78" s="132"/>
      <c r="G78" s="114"/>
      <c r="H78" s="114"/>
      <c r="I78" s="179"/>
      <c r="J78" s="179"/>
      <c r="K78" s="184">
        <v>6464.6799999999994</v>
      </c>
      <c r="L78" s="175"/>
      <c r="M78" s="158">
        <v>6814.33</v>
      </c>
      <c r="N78" s="154">
        <v>6931.6100000000006</v>
      </c>
      <c r="O78" s="154">
        <v>6492.57</v>
      </c>
      <c r="P78" s="154">
        <v>6665.3799999999992</v>
      </c>
      <c r="Q78" s="154">
        <v>7167.76</v>
      </c>
      <c r="R78" s="139"/>
      <c r="S78" s="143"/>
      <c r="T78" s="141"/>
      <c r="U78" s="170"/>
      <c r="V78" s="170"/>
      <c r="W78" s="170"/>
      <c r="X78" s="161">
        <f t="shared" si="3"/>
        <v>5.408620380281786E-2</v>
      </c>
      <c r="Y78" s="168">
        <v>-0.13348614693886784</v>
      </c>
      <c r="Z78" s="168">
        <v>0.13761794798467619</v>
      </c>
      <c r="AA78" s="168">
        <v>6.9311854388517169E-2</v>
      </c>
      <c r="AB78" s="100"/>
      <c r="AD78" s="32"/>
      <c r="AE78" s="92"/>
      <c r="AJ78" s="21">
        <f>M78/M53</f>
        <v>1.490458161361514</v>
      </c>
    </row>
    <row r="79" spans="1:36" ht="23.25" hidden="1" customHeight="1" outlineLevel="1" x14ac:dyDescent="0.35">
      <c r="A79" s="128" t="s">
        <v>208</v>
      </c>
      <c r="B79" s="129">
        <f>B46+1</f>
        <v>7</v>
      </c>
      <c r="C79" s="133" t="s">
        <v>165</v>
      </c>
      <c r="D79" s="122" t="s">
        <v>321</v>
      </c>
      <c r="E79" s="122" t="s">
        <v>324</v>
      </c>
      <c r="F79" s="122" t="s">
        <v>156</v>
      </c>
      <c r="G79" s="121"/>
      <c r="H79" s="121"/>
      <c r="I79" s="107"/>
      <c r="J79" s="121"/>
      <c r="K79" s="121">
        <v>8302.86</v>
      </c>
      <c r="L79" s="107"/>
      <c r="M79" s="121"/>
      <c r="N79" s="121"/>
      <c r="O79" s="121"/>
      <c r="P79" s="121"/>
      <c r="Q79" s="121"/>
      <c r="R79" s="139"/>
      <c r="S79" s="143"/>
      <c r="T79" s="141"/>
      <c r="U79" s="103"/>
      <c r="V79" s="103"/>
      <c r="W79" s="103"/>
      <c r="X79" s="102"/>
      <c r="Y79" s="103"/>
      <c r="Z79" s="103"/>
      <c r="AA79" s="103"/>
      <c r="AB79" s="100"/>
      <c r="AD79" s="32"/>
      <c r="AE79" s="92"/>
    </row>
    <row r="80" spans="1:36" ht="23.25" hidden="1" customHeight="1" outlineLevel="1" x14ac:dyDescent="0.35">
      <c r="A80" s="128" t="s">
        <v>208</v>
      </c>
      <c r="B80" s="129"/>
      <c r="C80" s="133" t="s">
        <v>174</v>
      </c>
      <c r="D80" s="122" t="s">
        <v>243</v>
      </c>
      <c r="E80" s="122"/>
      <c r="F80" s="100" t="s">
        <v>156</v>
      </c>
      <c r="G80" s="107"/>
      <c r="H80" s="107"/>
      <c r="I80" s="107">
        <v>6462.29</v>
      </c>
      <c r="J80" s="107"/>
      <c r="K80" s="107"/>
      <c r="L80" s="107"/>
      <c r="M80" s="131"/>
      <c r="N80" s="131"/>
      <c r="O80" s="131"/>
      <c r="P80" s="131"/>
      <c r="Q80" s="131"/>
      <c r="R80" s="139"/>
      <c r="S80" s="143"/>
      <c r="T80" s="141"/>
      <c r="U80" s="115"/>
      <c r="V80" s="115"/>
      <c r="W80" s="115"/>
      <c r="X80" s="118" t="e">
        <f>(M80-K80)/K80</f>
        <v>#DIV/0!</v>
      </c>
      <c r="Y80" s="126" t="e">
        <v>#DIV/0!</v>
      </c>
      <c r="Z80" s="126" t="e">
        <v>#DIV/0!</v>
      </c>
      <c r="AA80" s="126" t="e">
        <v>#DIV/0!</v>
      </c>
      <c r="AB80" s="100" t="s">
        <v>334</v>
      </c>
      <c r="AD80" s="32"/>
      <c r="AE80" s="91"/>
    </row>
    <row r="81" collapsed="1" x14ac:dyDescent="0.35"/>
  </sheetData>
  <autoFilter ref="A9:AB75" xr:uid="{00000000-0009-0000-0000-000000000000}">
    <filterColumn colId="0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20" showButton="0"/>
    <filterColumn colId="21" showButton="0"/>
    <filterColumn colId="24" showButton="0"/>
    <filterColumn colId="25" showButton="0"/>
  </autoFilter>
  <mergeCells count="24">
    <mergeCell ref="R9:R12"/>
    <mergeCell ref="A9:B12"/>
    <mergeCell ref="C9:C12"/>
    <mergeCell ref="D9:D12"/>
    <mergeCell ref="F9:F12"/>
    <mergeCell ref="H9:Q10"/>
    <mergeCell ref="I11:J11"/>
    <mergeCell ref="N11:Q11"/>
    <mergeCell ref="E9:E12"/>
    <mergeCell ref="AB9:AB12"/>
    <mergeCell ref="AE9:AE12"/>
    <mergeCell ref="U10:U12"/>
    <mergeCell ref="V10:W10"/>
    <mergeCell ref="Y10:Y12"/>
    <mergeCell ref="Z10:AA10"/>
    <mergeCell ref="V11:V12"/>
    <mergeCell ref="W11:W12"/>
    <mergeCell ref="Z11:Z12"/>
    <mergeCell ref="AA11:AA12"/>
    <mergeCell ref="T9:T12"/>
    <mergeCell ref="X9:X12"/>
    <mergeCell ref="U9:W9"/>
    <mergeCell ref="Y9:AA9"/>
    <mergeCell ref="S9:S1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blackAndWhite="1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B91"/>
  <sheetViews>
    <sheetView workbookViewId="0"/>
  </sheetViews>
  <sheetFormatPr defaultColWidth="9.15234375" defaultRowHeight="14.15" outlineLevelRow="1" x14ac:dyDescent="0.35"/>
  <cols>
    <col min="1" max="1" width="3.3046875" style="21" customWidth="1"/>
    <col min="2" max="2" width="3.3828125" style="21" customWidth="1"/>
    <col min="3" max="3" width="16" style="21" customWidth="1"/>
    <col min="4" max="4" width="16.53515625" style="21" customWidth="1"/>
    <col min="5" max="5" width="9.15234375" style="21"/>
    <col min="6" max="13" width="9.15234375" style="21" customWidth="1"/>
    <col min="14" max="16" width="10" style="21" customWidth="1"/>
    <col min="17" max="19" width="9.15234375" style="21" customWidth="1"/>
    <col min="20" max="22" width="9.15234375" style="21"/>
    <col min="23" max="23" width="58" style="21" customWidth="1"/>
    <col min="24" max="24" width="2.69140625" style="21" customWidth="1"/>
    <col min="25" max="25" width="8" style="21" hidden="1" customWidth="1"/>
    <col min="26" max="26" width="60" style="21" hidden="1" customWidth="1"/>
    <col min="27" max="27" width="42.15234375" style="21" customWidth="1"/>
    <col min="28" max="28" width="81" style="21" customWidth="1"/>
    <col min="29" max="16384" width="9.15234375" style="21"/>
  </cols>
  <sheetData>
    <row r="6" spans="1:27" ht="15" x14ac:dyDescent="0.35">
      <c r="E6" s="4" t="s">
        <v>223</v>
      </c>
    </row>
    <row r="9" spans="1:27" ht="15" customHeight="1" x14ac:dyDescent="0.35">
      <c r="A9" s="238" t="s">
        <v>0</v>
      </c>
      <c r="B9" s="239"/>
      <c r="C9" s="221" t="s">
        <v>1</v>
      </c>
      <c r="D9" s="221" t="s">
        <v>14</v>
      </c>
      <c r="E9" s="221" t="s">
        <v>2</v>
      </c>
      <c r="F9" s="252" t="s">
        <v>132</v>
      </c>
      <c r="G9" s="252"/>
      <c r="H9" s="252"/>
      <c r="I9" s="252"/>
      <c r="J9" s="252"/>
      <c r="K9" s="252"/>
      <c r="L9" s="252"/>
      <c r="M9" s="252"/>
      <c r="N9" s="221" t="s">
        <v>227</v>
      </c>
      <c r="O9" s="221" t="s">
        <v>228</v>
      </c>
      <c r="P9" s="221" t="s">
        <v>258</v>
      </c>
      <c r="Q9" s="221" t="s">
        <v>260</v>
      </c>
      <c r="R9" s="221"/>
      <c r="S9" s="221"/>
      <c r="T9" s="221" t="s">
        <v>259</v>
      </c>
      <c r="U9" s="221"/>
      <c r="V9" s="221"/>
      <c r="W9" s="221" t="s">
        <v>261</v>
      </c>
      <c r="Z9" s="221" t="s">
        <v>261</v>
      </c>
    </row>
    <row r="10" spans="1:27" ht="15" customHeight="1" x14ac:dyDescent="0.35">
      <c r="A10" s="240"/>
      <c r="B10" s="241"/>
      <c r="C10" s="221"/>
      <c r="D10" s="221"/>
      <c r="E10" s="221"/>
      <c r="F10" s="252"/>
      <c r="G10" s="252"/>
      <c r="H10" s="252"/>
      <c r="I10" s="252"/>
      <c r="J10" s="252"/>
      <c r="K10" s="252"/>
      <c r="L10" s="252"/>
      <c r="M10" s="252"/>
      <c r="N10" s="221"/>
      <c r="O10" s="221"/>
      <c r="P10" s="221"/>
      <c r="Q10" s="221" t="s">
        <v>15</v>
      </c>
      <c r="R10" s="221" t="s">
        <v>17</v>
      </c>
      <c r="S10" s="221"/>
      <c r="T10" s="221" t="s">
        <v>15</v>
      </c>
      <c r="U10" s="221" t="s">
        <v>17</v>
      </c>
      <c r="V10" s="221"/>
      <c r="W10" s="221"/>
      <c r="Z10" s="221"/>
    </row>
    <row r="11" spans="1:27" ht="15" customHeight="1" x14ac:dyDescent="0.35">
      <c r="A11" s="240"/>
      <c r="B11" s="241"/>
      <c r="C11" s="221"/>
      <c r="D11" s="221"/>
      <c r="E11" s="221"/>
      <c r="F11" s="89" t="s">
        <v>224</v>
      </c>
      <c r="G11" s="253" t="s">
        <v>225</v>
      </c>
      <c r="H11" s="253"/>
      <c r="I11" s="89" t="s">
        <v>226</v>
      </c>
      <c r="J11" s="253" t="s">
        <v>5</v>
      </c>
      <c r="K11" s="253"/>
      <c r="L11" s="253"/>
      <c r="M11" s="253"/>
      <c r="N11" s="221"/>
      <c r="O11" s="221"/>
      <c r="P11" s="221"/>
      <c r="Q11" s="221"/>
      <c r="R11" s="244" t="s">
        <v>229</v>
      </c>
      <c r="S11" s="244" t="s">
        <v>230</v>
      </c>
      <c r="T11" s="221"/>
      <c r="U11" s="244" t="s">
        <v>229</v>
      </c>
      <c r="V11" s="244" t="s">
        <v>230</v>
      </c>
      <c r="W11" s="221"/>
      <c r="Z11" s="221"/>
    </row>
    <row r="12" spans="1:27" x14ac:dyDescent="0.35">
      <c r="A12" s="242"/>
      <c r="B12" s="243"/>
      <c r="C12" s="221"/>
      <c r="D12" s="221"/>
      <c r="E12" s="221"/>
      <c r="F12" s="89" t="s">
        <v>22</v>
      </c>
      <c r="G12" s="89" t="s">
        <v>4</v>
      </c>
      <c r="H12" s="89" t="s">
        <v>23</v>
      </c>
      <c r="I12" s="89" t="s">
        <v>4</v>
      </c>
      <c r="J12" s="89" t="s">
        <v>6</v>
      </c>
      <c r="K12" s="89" t="s">
        <v>7</v>
      </c>
      <c r="L12" s="89" t="s">
        <v>8</v>
      </c>
      <c r="M12" s="89" t="s">
        <v>9</v>
      </c>
      <c r="N12" s="221"/>
      <c r="O12" s="221"/>
      <c r="P12" s="221"/>
      <c r="Q12" s="221"/>
      <c r="R12" s="245"/>
      <c r="S12" s="245"/>
      <c r="T12" s="221"/>
      <c r="U12" s="245"/>
      <c r="V12" s="245"/>
      <c r="W12" s="221"/>
      <c r="Z12" s="221"/>
    </row>
    <row r="13" spans="1:27" x14ac:dyDescent="0.35">
      <c r="A13" s="36">
        <v>1</v>
      </c>
      <c r="B13" s="37"/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  <c r="J13" s="6">
        <v>9</v>
      </c>
      <c r="K13" s="6">
        <v>10</v>
      </c>
      <c r="L13" s="6">
        <v>11</v>
      </c>
      <c r="M13" s="6">
        <v>12</v>
      </c>
      <c r="N13" s="6">
        <v>13</v>
      </c>
      <c r="O13" s="6">
        <v>14</v>
      </c>
      <c r="P13" s="6">
        <f>O13+1</f>
        <v>15</v>
      </c>
      <c r="Q13" s="6">
        <f t="shared" ref="Q13:W13" si="0">P13+1</f>
        <v>16</v>
      </c>
      <c r="R13" s="6">
        <f t="shared" si="0"/>
        <v>17</v>
      </c>
      <c r="S13" s="6">
        <f t="shared" si="0"/>
        <v>18</v>
      </c>
      <c r="T13" s="6">
        <f t="shared" si="0"/>
        <v>19</v>
      </c>
      <c r="U13" s="6">
        <f t="shared" si="0"/>
        <v>20</v>
      </c>
      <c r="V13" s="6">
        <f t="shared" si="0"/>
        <v>21</v>
      </c>
      <c r="W13" s="6">
        <f t="shared" si="0"/>
        <v>22</v>
      </c>
      <c r="Z13" s="6">
        <f t="shared" ref="Z13" si="1">Y13+1</f>
        <v>1</v>
      </c>
    </row>
    <row r="14" spans="1:27" x14ac:dyDescent="0.35">
      <c r="A14" s="36"/>
      <c r="B14" s="37"/>
      <c r="C14" s="246" t="s">
        <v>164</v>
      </c>
      <c r="D14" s="247"/>
      <c r="E14" s="247"/>
      <c r="F14" s="247"/>
      <c r="G14" s="247"/>
      <c r="H14" s="247"/>
      <c r="I14" s="247"/>
      <c r="J14" s="247"/>
      <c r="K14" s="24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Z14" s="6"/>
    </row>
    <row r="15" spans="1:27" ht="101.25" customHeight="1" x14ac:dyDescent="0.35">
      <c r="A15" s="84" t="s">
        <v>139</v>
      </c>
      <c r="B15" s="23"/>
      <c r="C15" s="27" t="s">
        <v>133</v>
      </c>
      <c r="D15" s="86"/>
      <c r="E15" s="86" t="s">
        <v>138</v>
      </c>
      <c r="F15" s="26">
        <v>15.67</v>
      </c>
      <c r="G15" s="26">
        <v>13.57</v>
      </c>
      <c r="H15" s="26">
        <v>15.21</v>
      </c>
      <c r="I15" s="26">
        <v>14.06</v>
      </c>
      <c r="J15" s="26">
        <v>19.059999999999999</v>
      </c>
      <c r="K15" s="26">
        <v>13.1</v>
      </c>
      <c r="L15" s="26">
        <v>11.35</v>
      </c>
      <c r="M15" s="26">
        <v>15.06</v>
      </c>
      <c r="N15" s="30">
        <f>(I15-F15)/F15</f>
        <v>-0.10274409700063812</v>
      </c>
      <c r="O15" s="30">
        <f>(I15-H15)/H15</f>
        <v>-7.5608152531229475E-2</v>
      </c>
      <c r="P15" s="30">
        <f>(I15-G15)/G15</f>
        <v>3.6109064112011806E-2</v>
      </c>
      <c r="Q15" s="31">
        <v>7.127034197872506E-2</v>
      </c>
      <c r="R15" s="31">
        <v>-0.13366929215715528</v>
      </c>
      <c r="S15" s="31">
        <v>-3.3782561755297813E-3</v>
      </c>
      <c r="T15" s="31">
        <v>0.14652263688036915</v>
      </c>
      <c r="U15" s="31">
        <v>-6.2743625130650682E-2</v>
      </c>
      <c r="V15" s="31">
        <v>-3.514697409945744E-2</v>
      </c>
      <c r="W15" s="82" t="s">
        <v>289</v>
      </c>
      <c r="Y15" s="34">
        <f>I15/G15</f>
        <v>1.0361090641120119</v>
      </c>
      <c r="Z15" s="76" t="s">
        <v>262</v>
      </c>
      <c r="AA15" s="82" t="s">
        <v>286</v>
      </c>
    </row>
    <row r="16" spans="1:27" ht="21.45" x14ac:dyDescent="0.35">
      <c r="A16" s="22">
        <v>1</v>
      </c>
      <c r="B16" s="23">
        <v>1</v>
      </c>
      <c r="C16" s="24" t="s">
        <v>134</v>
      </c>
      <c r="D16" s="86" t="s">
        <v>137</v>
      </c>
      <c r="E16" s="86" t="s">
        <v>138</v>
      </c>
      <c r="F16" s="26">
        <v>23.07</v>
      </c>
      <c r="G16" s="26">
        <v>19.3</v>
      </c>
      <c r="H16" s="26">
        <v>23.12</v>
      </c>
      <c r="I16" s="26">
        <v>21.12</v>
      </c>
      <c r="J16" s="26">
        <v>24.07</v>
      </c>
      <c r="K16" s="26">
        <v>20.010000000000002</v>
      </c>
      <c r="L16" s="26">
        <v>19.04</v>
      </c>
      <c r="M16" s="26">
        <v>20.2</v>
      </c>
      <c r="N16" s="30">
        <f t="shared" ref="N16:N70" si="2">(I16-F16)/F16</f>
        <v>-8.4525357607282151E-2</v>
      </c>
      <c r="O16" s="30">
        <f t="shared" ref="O16:O70" si="3">(I16-H16)/H16</f>
        <v>-8.6505190311418678E-2</v>
      </c>
      <c r="P16" s="30">
        <f t="shared" ref="P16:P78" si="4">(I16-G16)/G16</f>
        <v>9.4300518134715031E-2</v>
      </c>
      <c r="Q16" s="31">
        <v>5.3490048421523273E-2</v>
      </c>
      <c r="R16" s="31">
        <v>-0.11905232201056315</v>
      </c>
      <c r="S16" s="31">
        <v>-1.5593533488605149E-2</v>
      </c>
      <c r="T16" s="31">
        <v>0.17874898021192931</v>
      </c>
      <c r="U16" s="31">
        <v>-4.7770594021968371E-2</v>
      </c>
      <c r="V16" s="31">
        <v>-2.4839712186685015E-2</v>
      </c>
      <c r="W16" s="74"/>
      <c r="Y16" s="32">
        <f t="shared" ref="Y16:Y70" si="5">I16/G16</f>
        <v>1.094300518134715</v>
      </c>
      <c r="Z16" s="74"/>
    </row>
    <row r="17" spans="1:26" ht="32.15" x14ac:dyDescent="0.35">
      <c r="A17" s="22">
        <f>A16+1</f>
        <v>2</v>
      </c>
      <c r="B17" s="23">
        <f>B16+1</f>
        <v>2</v>
      </c>
      <c r="C17" s="24" t="s">
        <v>135</v>
      </c>
      <c r="D17" s="86" t="s">
        <v>271</v>
      </c>
      <c r="E17" s="86" t="s">
        <v>138</v>
      </c>
      <c r="F17" s="26">
        <v>13.4417535323092</v>
      </c>
      <c r="G17" s="26">
        <v>11.454833708242163</v>
      </c>
      <c r="H17" s="26">
        <v>12.892774979195522</v>
      </c>
      <c r="I17" s="26">
        <v>11.931011530499298</v>
      </c>
      <c r="J17" s="26">
        <v>16.222770599819306</v>
      </c>
      <c r="K17" s="26">
        <v>11.038800510647313</v>
      </c>
      <c r="L17" s="26">
        <v>10.284026339366417</v>
      </c>
      <c r="M17" s="26">
        <v>12.91520714131385</v>
      </c>
      <c r="N17" s="30">
        <f t="shared" si="2"/>
        <v>-0.11239173506481985</v>
      </c>
      <c r="O17" s="30">
        <f t="shared" si="3"/>
        <v>-7.4597086371877119E-2</v>
      </c>
      <c r="P17" s="30">
        <f>(I17-G17)/G17</f>
        <v>4.1570033610746189E-2</v>
      </c>
      <c r="Q17" s="31">
        <v>7.8479643363863483E-2</v>
      </c>
      <c r="R17" s="31">
        <v>-0.14089678251154369</v>
      </c>
      <c r="S17" s="31">
        <v>-1.2108064556041187E-3</v>
      </c>
      <c r="T17" s="31">
        <v>0.13865108823066241</v>
      </c>
      <c r="U17" s="31">
        <v>-7.2250661571692687E-2</v>
      </c>
      <c r="V17" s="31">
        <v>-1.402153931061989E-2</v>
      </c>
      <c r="W17" s="75"/>
      <c r="Y17" s="32">
        <f t="shared" si="5"/>
        <v>1.0415700336107463</v>
      </c>
      <c r="Z17" s="75"/>
    </row>
    <row r="18" spans="1:26" ht="87.75" customHeight="1" x14ac:dyDescent="0.35">
      <c r="A18" s="84" t="s">
        <v>141</v>
      </c>
      <c r="B18" s="85"/>
      <c r="C18" s="27" t="s">
        <v>140</v>
      </c>
      <c r="D18" s="86"/>
      <c r="E18" s="86" t="s">
        <v>156</v>
      </c>
      <c r="F18" s="25">
        <v>2277.12</v>
      </c>
      <c r="G18" s="25">
        <v>1279.1300000000001</v>
      </c>
      <c r="H18" s="25">
        <v>2064.08</v>
      </c>
      <c r="I18" s="26">
        <v>1459.52</v>
      </c>
      <c r="J18" s="26">
        <v>1587.03</v>
      </c>
      <c r="K18" s="26">
        <v>1412.25</v>
      </c>
      <c r="L18" s="26">
        <v>1337.73</v>
      </c>
      <c r="M18" s="26">
        <v>1517.71</v>
      </c>
      <c r="N18" s="30">
        <f t="shared" si="2"/>
        <v>-0.35905002810567732</v>
      </c>
      <c r="O18" s="30">
        <f t="shared" si="3"/>
        <v>-0.29289562420061238</v>
      </c>
      <c r="P18" s="30">
        <f t="shared" si="4"/>
        <v>0.14102554079726054</v>
      </c>
      <c r="Q18" s="30">
        <v>4.4950924870041931E-3</v>
      </c>
      <c r="R18" s="30">
        <v>-0.27301268606849416</v>
      </c>
      <c r="S18" s="30">
        <v>-3.1706521762511652E-2</v>
      </c>
      <c r="T18" s="30">
        <v>-6.2481839622120505E-3</v>
      </c>
      <c r="U18" s="30">
        <v>0.10376615339769191</v>
      </c>
      <c r="V18" s="30">
        <v>4.0256032414260456E-2</v>
      </c>
      <c r="W18" s="81" t="s">
        <v>276</v>
      </c>
      <c r="Y18" s="32">
        <f t="shared" si="5"/>
        <v>1.1410255407972605</v>
      </c>
      <c r="Z18" s="70" t="s">
        <v>263</v>
      </c>
    </row>
    <row r="19" spans="1:26" ht="33.75" customHeight="1" x14ac:dyDescent="0.35">
      <c r="A19" s="22" t="s">
        <v>141</v>
      </c>
      <c r="B19" s="23">
        <v>1</v>
      </c>
      <c r="C19" s="24" t="s">
        <v>142</v>
      </c>
      <c r="D19" s="86" t="s">
        <v>151</v>
      </c>
      <c r="E19" s="86" t="s">
        <v>156</v>
      </c>
      <c r="F19" s="25"/>
      <c r="G19" s="25">
        <v>1071.53</v>
      </c>
      <c r="H19" s="25"/>
      <c r="I19" s="26">
        <v>1287.53</v>
      </c>
      <c r="J19" s="26">
        <v>1438.01</v>
      </c>
      <c r="K19" s="26">
        <v>1179.26</v>
      </c>
      <c r="L19" s="26">
        <v>1195</v>
      </c>
      <c r="M19" s="26">
        <v>1381.45</v>
      </c>
      <c r="N19" s="30"/>
      <c r="O19" s="30"/>
      <c r="P19" s="30">
        <f t="shared" si="4"/>
        <v>0.20158091700652339</v>
      </c>
      <c r="Q19" s="30"/>
      <c r="R19" s="30"/>
      <c r="S19" s="30"/>
      <c r="T19" s="30">
        <v>0</v>
      </c>
      <c r="U19" s="30">
        <v>0.13990915618251321</v>
      </c>
      <c r="V19" s="30">
        <v>5.4101499225211347E-2</v>
      </c>
      <c r="W19" s="86"/>
      <c r="Y19" s="32"/>
      <c r="Z19" s="69"/>
    </row>
    <row r="20" spans="1:26" ht="33.75" customHeight="1" x14ac:dyDescent="0.35">
      <c r="A20" s="22" t="s">
        <v>141</v>
      </c>
      <c r="B20" s="23">
        <f>B19+1</f>
        <v>2</v>
      </c>
      <c r="C20" s="24" t="s">
        <v>143</v>
      </c>
      <c r="D20" s="86" t="s">
        <v>239</v>
      </c>
      <c r="E20" s="86" t="s">
        <v>156</v>
      </c>
      <c r="F20" s="25"/>
      <c r="G20" s="25">
        <v>1483.2</v>
      </c>
      <c r="H20" s="25"/>
      <c r="I20" s="26">
        <v>1619.57</v>
      </c>
      <c r="J20" s="26">
        <v>1829.82</v>
      </c>
      <c r="K20" s="26">
        <v>1616.72</v>
      </c>
      <c r="L20" s="26">
        <v>1461.88</v>
      </c>
      <c r="M20" s="26">
        <v>1612.06</v>
      </c>
      <c r="N20" s="30"/>
      <c r="O20" s="30"/>
      <c r="P20" s="30">
        <f t="shared" si="4"/>
        <v>9.1943096008629918E-2</v>
      </c>
      <c r="Q20" s="30"/>
      <c r="R20" s="30"/>
      <c r="S20" s="30"/>
      <c r="T20" s="30">
        <v>0</v>
      </c>
      <c r="U20" s="30">
        <v>9.835752820877941E-2</v>
      </c>
      <c r="V20" s="30">
        <v>-5.8408093831140429E-3</v>
      </c>
      <c r="W20" s="86"/>
      <c r="Y20" s="32"/>
      <c r="Z20" s="69"/>
    </row>
    <row r="21" spans="1:26" ht="33.75" customHeight="1" x14ac:dyDescent="0.35">
      <c r="A21" s="22" t="s">
        <v>141</v>
      </c>
      <c r="B21" s="23">
        <f t="shared" ref="B21:B28" si="6">B20+1</f>
        <v>3</v>
      </c>
      <c r="C21" s="24" t="s">
        <v>144</v>
      </c>
      <c r="D21" s="86" t="s">
        <v>152</v>
      </c>
      <c r="E21" s="86" t="s">
        <v>156</v>
      </c>
      <c r="F21" s="25"/>
      <c r="G21" s="25">
        <v>1278.55</v>
      </c>
      <c r="H21" s="25"/>
      <c r="I21" s="26">
        <v>1586.06</v>
      </c>
      <c r="J21" s="26">
        <v>1789.96</v>
      </c>
      <c r="K21" s="26">
        <v>1577.9</v>
      </c>
      <c r="L21" s="26">
        <v>1517.59</v>
      </c>
      <c r="M21" s="26">
        <v>1527.75</v>
      </c>
      <c r="N21" s="30"/>
      <c r="O21" s="30"/>
      <c r="P21" s="30">
        <f t="shared" si="4"/>
        <v>0.24051464549685189</v>
      </c>
      <c r="Q21" s="30"/>
      <c r="R21" s="30"/>
      <c r="S21" s="30"/>
      <c r="T21" s="30">
        <v>0</v>
      </c>
      <c r="U21" s="30">
        <v>0.2001190449700716</v>
      </c>
      <c r="V21" s="30">
        <v>3.36593148547637E-2</v>
      </c>
      <c r="W21" s="86"/>
      <c r="Y21" s="32"/>
      <c r="Z21" s="69"/>
    </row>
    <row r="22" spans="1:26" ht="33.75" customHeight="1" x14ac:dyDescent="0.35">
      <c r="A22" s="22" t="s">
        <v>141</v>
      </c>
      <c r="B22" s="23">
        <f t="shared" si="6"/>
        <v>4</v>
      </c>
      <c r="C22" s="24" t="s">
        <v>145</v>
      </c>
      <c r="D22" s="86" t="s">
        <v>153</v>
      </c>
      <c r="E22" s="86" t="s">
        <v>156</v>
      </c>
      <c r="F22" s="25"/>
      <c r="G22" s="25">
        <v>1307.27</v>
      </c>
      <c r="H22" s="25"/>
      <c r="I22" s="26">
        <v>1470.76</v>
      </c>
      <c r="J22" s="26">
        <v>1615.24</v>
      </c>
      <c r="K22" s="26">
        <v>1425.75</v>
      </c>
      <c r="L22" s="26">
        <v>1370.16</v>
      </c>
      <c r="M22" s="26">
        <v>1496.43</v>
      </c>
      <c r="N22" s="30"/>
      <c r="O22" s="30"/>
      <c r="P22" s="30">
        <f t="shared" si="4"/>
        <v>0.12506215242451829</v>
      </c>
      <c r="Q22" s="30"/>
      <c r="R22" s="30"/>
      <c r="S22" s="30"/>
      <c r="T22" s="30">
        <v>0</v>
      </c>
      <c r="U22" s="30">
        <v>9.5456865747830522E-2</v>
      </c>
      <c r="V22" s="30">
        <v>2.702295137200128E-2</v>
      </c>
      <c r="W22" s="86"/>
      <c r="Y22" s="32"/>
      <c r="Z22" s="69"/>
    </row>
    <row r="23" spans="1:26" ht="33.75" customHeight="1" x14ac:dyDescent="0.35">
      <c r="A23" s="22" t="s">
        <v>141</v>
      </c>
      <c r="B23" s="23">
        <f t="shared" si="6"/>
        <v>5</v>
      </c>
      <c r="C23" s="24" t="s">
        <v>146</v>
      </c>
      <c r="D23" s="86" t="s">
        <v>270</v>
      </c>
      <c r="E23" s="86" t="s">
        <v>156</v>
      </c>
      <c r="F23" s="25"/>
      <c r="G23" s="25">
        <v>1460.82</v>
      </c>
      <c r="H23" s="25"/>
      <c r="I23" s="26">
        <v>1607.76</v>
      </c>
      <c r="J23" s="26">
        <v>1658.56</v>
      </c>
      <c r="K23" s="26">
        <v>1590.83</v>
      </c>
      <c r="L23" s="26">
        <v>1509.13</v>
      </c>
      <c r="M23" s="26">
        <v>1663.98</v>
      </c>
      <c r="N23" s="30"/>
      <c r="O23" s="30"/>
      <c r="P23" s="30">
        <f t="shared" si="4"/>
        <v>0.10058734135622463</v>
      </c>
      <c r="Q23" s="30"/>
      <c r="R23" s="30"/>
      <c r="S23" s="30"/>
      <c r="T23" s="30">
        <v>0</v>
      </c>
      <c r="U23" s="30">
        <v>9.8446952149214839E-2</v>
      </c>
      <c r="V23" s="30">
        <v>1.947381394400427E-3</v>
      </c>
      <c r="W23" s="86"/>
      <c r="Y23" s="32"/>
      <c r="Z23" s="69"/>
    </row>
    <row r="24" spans="1:26" ht="33.75" customHeight="1" x14ac:dyDescent="0.35">
      <c r="A24" s="22" t="s">
        <v>141</v>
      </c>
      <c r="B24" s="23">
        <f t="shared" si="6"/>
        <v>6</v>
      </c>
      <c r="C24" s="24" t="s">
        <v>231</v>
      </c>
      <c r="D24" s="86" t="s">
        <v>154</v>
      </c>
      <c r="E24" s="86" t="s">
        <v>156</v>
      </c>
      <c r="F24" s="25"/>
      <c r="G24" s="25">
        <v>1262.95</v>
      </c>
      <c r="H24" s="25"/>
      <c r="I24" s="26">
        <v>1455.02</v>
      </c>
      <c r="J24" s="26">
        <v>1593.04</v>
      </c>
      <c r="K24" s="26">
        <v>1390.63</v>
      </c>
      <c r="L24" s="26">
        <v>1310.69</v>
      </c>
      <c r="M24" s="26">
        <v>1631.46</v>
      </c>
      <c r="N24" s="30"/>
      <c r="O24" s="30"/>
      <c r="P24" s="30">
        <f t="shared" si="4"/>
        <v>0.15208044657349851</v>
      </c>
      <c r="Q24" s="30"/>
      <c r="R24" s="30"/>
      <c r="S24" s="30"/>
      <c r="T24" s="30">
        <v>-9.081871857514201E-2</v>
      </c>
      <c r="U24" s="30">
        <v>0.26187020043102072</v>
      </c>
      <c r="V24" s="30">
        <v>4.1900084053503317E-3</v>
      </c>
      <c r="W24" s="86"/>
      <c r="Y24" s="32"/>
      <c r="Z24" s="69"/>
    </row>
    <row r="25" spans="1:26" ht="33.75" customHeight="1" x14ac:dyDescent="0.35">
      <c r="A25" s="22" t="s">
        <v>141</v>
      </c>
      <c r="B25" s="23">
        <f t="shared" si="6"/>
        <v>7</v>
      </c>
      <c r="C25" s="24" t="s">
        <v>147</v>
      </c>
      <c r="D25" s="86" t="s">
        <v>155</v>
      </c>
      <c r="E25" s="86" t="s">
        <v>156</v>
      </c>
      <c r="F25" s="25"/>
      <c r="G25" s="25">
        <v>1029.02</v>
      </c>
      <c r="H25" s="25"/>
      <c r="I25" s="26">
        <v>1186.03</v>
      </c>
      <c r="J25" s="26">
        <v>1250.77</v>
      </c>
      <c r="K25" s="26">
        <v>1124.5999999999999</v>
      </c>
      <c r="L25" s="26">
        <v>1102.0999999999999</v>
      </c>
      <c r="M25" s="26">
        <v>1264.05</v>
      </c>
      <c r="N25" s="30"/>
      <c r="O25" s="30"/>
      <c r="P25" s="30">
        <f t="shared" si="4"/>
        <v>0.15258206837573612</v>
      </c>
      <c r="Q25" s="30"/>
      <c r="R25" s="30"/>
      <c r="S25" s="30"/>
      <c r="T25" s="30">
        <v>0</v>
      </c>
      <c r="U25" s="30">
        <v>0.12959214718003009</v>
      </c>
      <c r="V25" s="30">
        <v>2.035467370642241E-2</v>
      </c>
      <c r="W25" s="86"/>
      <c r="Y25" s="32"/>
      <c r="Z25" s="69"/>
    </row>
    <row r="26" spans="1:26" ht="33.75" customHeight="1" x14ac:dyDescent="0.35">
      <c r="A26" s="22" t="s">
        <v>141</v>
      </c>
      <c r="B26" s="23">
        <f t="shared" si="6"/>
        <v>8</v>
      </c>
      <c r="C26" s="24" t="s">
        <v>148</v>
      </c>
      <c r="D26" s="86" t="s">
        <v>288</v>
      </c>
      <c r="E26" s="86" t="s">
        <v>156</v>
      </c>
      <c r="F26" s="25"/>
      <c r="G26" s="25">
        <v>1359.07</v>
      </c>
      <c r="H26" s="25"/>
      <c r="I26" s="26">
        <v>1493.09</v>
      </c>
      <c r="J26" s="26">
        <v>1518.15</v>
      </c>
      <c r="K26" s="26">
        <v>1523.35</v>
      </c>
      <c r="L26" s="26">
        <v>1258.6199999999999</v>
      </c>
      <c r="M26" s="26">
        <v>1638.49</v>
      </c>
      <c r="N26" s="30"/>
      <c r="O26" s="30"/>
      <c r="P26" s="30">
        <f t="shared" si="4"/>
        <v>9.8611550545593674E-2</v>
      </c>
      <c r="Q26" s="30"/>
      <c r="R26" s="30"/>
      <c r="S26" s="30"/>
      <c r="T26" s="30">
        <v>0</v>
      </c>
      <c r="U26" s="30">
        <v>8.8943133969236143E-2</v>
      </c>
      <c r="V26" s="30">
        <v>8.8852171983082595E-3</v>
      </c>
      <c r="W26" s="86"/>
      <c r="Y26" s="32"/>
      <c r="Z26" s="69"/>
    </row>
    <row r="27" spans="1:26" ht="33.75" customHeight="1" x14ac:dyDescent="0.35">
      <c r="A27" s="22" t="s">
        <v>141</v>
      </c>
      <c r="B27" s="23">
        <f t="shared" si="6"/>
        <v>9</v>
      </c>
      <c r="C27" s="24" t="s">
        <v>149</v>
      </c>
      <c r="D27" s="86" t="s">
        <v>137</v>
      </c>
      <c r="E27" s="86" t="s">
        <v>156</v>
      </c>
      <c r="F27" s="25"/>
      <c r="G27" s="80">
        <v>3862.1811274509805</v>
      </c>
      <c r="H27" s="25"/>
      <c r="I27" s="26">
        <v>4082.9495431068726</v>
      </c>
      <c r="J27" s="26">
        <v>5642.1246336759923</v>
      </c>
      <c r="K27" s="26">
        <v>4198.550122324702</v>
      </c>
      <c r="L27" s="26">
        <v>2564.0788608355551</v>
      </c>
      <c r="M27" s="26">
        <v>3928.3418666995844</v>
      </c>
      <c r="N27" s="30"/>
      <c r="O27" s="30"/>
      <c r="P27" s="30">
        <f t="shared" si="4"/>
        <v>5.7161590399463766E-2</v>
      </c>
      <c r="Q27" s="30"/>
      <c r="R27" s="30"/>
      <c r="S27" s="30"/>
      <c r="T27" s="30"/>
      <c r="U27" s="30"/>
      <c r="V27" s="30"/>
      <c r="W27" s="86"/>
      <c r="Y27" s="32"/>
      <c r="Z27" s="69"/>
    </row>
    <row r="28" spans="1:26" ht="33.75" customHeight="1" x14ac:dyDescent="0.35">
      <c r="A28" s="22" t="s">
        <v>141</v>
      </c>
      <c r="B28" s="23">
        <f t="shared" si="6"/>
        <v>10</v>
      </c>
      <c r="C28" s="24" t="s">
        <v>150</v>
      </c>
      <c r="D28" s="86" t="s">
        <v>271</v>
      </c>
      <c r="E28" s="86" t="s">
        <v>156</v>
      </c>
      <c r="F28" s="25"/>
      <c r="G28" s="80">
        <v>3085.2902449986032</v>
      </c>
      <c r="H28" s="25"/>
      <c r="I28" s="79">
        <v>3292.5097416407116</v>
      </c>
      <c r="J28" s="79">
        <v>3504.773305790201</v>
      </c>
      <c r="K28" s="79">
        <v>2950.6208124245327</v>
      </c>
      <c r="L28" s="79">
        <v>3638.5234254226998</v>
      </c>
      <c r="M28" s="79">
        <v>3058.4277718990811</v>
      </c>
      <c r="N28" s="30"/>
      <c r="O28" s="30"/>
      <c r="P28" s="30">
        <f t="shared" si="4"/>
        <v>6.7163696179969035E-2</v>
      </c>
      <c r="Q28" s="30"/>
      <c r="R28" s="30"/>
      <c r="S28" s="30"/>
      <c r="T28" s="30"/>
      <c r="U28" s="30"/>
      <c r="V28" s="30"/>
      <c r="W28" s="86"/>
      <c r="Y28" s="32"/>
      <c r="Z28" s="69"/>
    </row>
    <row r="29" spans="1:26" s="33" customFormat="1" ht="64.3" x14ac:dyDescent="0.35">
      <c r="A29" s="84" t="s">
        <v>207</v>
      </c>
      <c r="B29" s="85"/>
      <c r="C29" s="27" t="s">
        <v>157</v>
      </c>
      <c r="D29" s="63"/>
      <c r="E29" s="63" t="s">
        <v>156</v>
      </c>
      <c r="F29" s="64">
        <v>3329.33</v>
      </c>
      <c r="G29" s="64">
        <v>2066.86</v>
      </c>
      <c r="H29" s="64">
        <v>3120.47</v>
      </c>
      <c r="I29" s="64">
        <v>2388.3000000000002</v>
      </c>
      <c r="J29" s="64">
        <v>2562.59</v>
      </c>
      <c r="K29" s="64">
        <v>2246.13</v>
      </c>
      <c r="L29" s="64">
        <v>2165.71</v>
      </c>
      <c r="M29" s="64">
        <v>2594.2399999999998</v>
      </c>
      <c r="N29" s="66">
        <f t="shared" si="2"/>
        <v>-0.28264846080142242</v>
      </c>
      <c r="O29" s="66">
        <f t="shared" si="3"/>
        <v>-0.23463452620919273</v>
      </c>
      <c r="P29" s="66">
        <f t="shared" si="4"/>
        <v>0.15552093513832579</v>
      </c>
      <c r="Q29" s="66">
        <v>0.15552093513832579</v>
      </c>
      <c r="R29" s="66">
        <v>-7.1391747721628041E-2</v>
      </c>
      <c r="S29" s="66">
        <v>-6.9619775273305873E-2</v>
      </c>
      <c r="T29" s="66">
        <v>-4.062759220711698E-2</v>
      </c>
      <c r="U29" s="66">
        <v>0.17196729272573719</v>
      </c>
      <c r="V29" s="66">
        <v>2.7719630624778002E-2</v>
      </c>
      <c r="W29" s="71" t="s">
        <v>287</v>
      </c>
      <c r="Y29" s="68">
        <f t="shared" si="5"/>
        <v>1.1555209351383258</v>
      </c>
      <c r="Z29" s="71" t="s">
        <v>264</v>
      </c>
    </row>
    <row r="30" spans="1:26" ht="21.45" x14ac:dyDescent="0.35">
      <c r="A30" s="22" t="s">
        <v>207</v>
      </c>
      <c r="B30" s="23">
        <v>1</v>
      </c>
      <c r="C30" s="24" t="s">
        <v>158</v>
      </c>
      <c r="D30" s="86" t="s">
        <v>161</v>
      </c>
      <c r="E30" s="86" t="s">
        <v>156</v>
      </c>
      <c r="F30" s="25"/>
      <c r="G30" s="25">
        <v>4351.4799999999996</v>
      </c>
      <c r="H30" s="25"/>
      <c r="I30" s="25">
        <v>4582.13</v>
      </c>
      <c r="J30" s="25">
        <v>5118.47</v>
      </c>
      <c r="K30" s="25">
        <v>4570.82</v>
      </c>
      <c r="L30" s="25">
        <v>4070.59</v>
      </c>
      <c r="M30" s="25">
        <v>4660.91</v>
      </c>
      <c r="N30" s="30"/>
      <c r="O30" s="30"/>
      <c r="P30" s="30">
        <f t="shared" si="4"/>
        <v>5.3004954636123931E-2</v>
      </c>
      <c r="Q30" s="30"/>
      <c r="R30" s="30"/>
      <c r="S30" s="30"/>
      <c r="T30" s="30">
        <v>0</v>
      </c>
      <c r="U30" s="30">
        <v>1.9308688013195185E-2</v>
      </c>
      <c r="V30" s="30">
        <v>3.3058578041429199E-2</v>
      </c>
      <c r="W30" s="86"/>
      <c r="Y30" s="32"/>
      <c r="Z30" s="69"/>
    </row>
    <row r="31" spans="1:26" ht="21.45" x14ac:dyDescent="0.35">
      <c r="A31" s="22" t="s">
        <v>207</v>
      </c>
      <c r="B31" s="23">
        <f t="shared" ref="B31:B39" si="7">B30+1</f>
        <v>2</v>
      </c>
      <c r="C31" s="24" t="s">
        <v>159</v>
      </c>
      <c r="D31" s="86" t="s">
        <v>162</v>
      </c>
      <c r="E31" s="86" t="s">
        <v>156</v>
      </c>
      <c r="F31" s="25"/>
      <c r="G31" s="25">
        <v>2416.41</v>
      </c>
      <c r="H31" s="25"/>
      <c r="I31" s="25">
        <v>2497.08</v>
      </c>
      <c r="J31" s="25">
        <v>2650.19</v>
      </c>
      <c r="K31" s="25">
        <v>2301.0700000000002</v>
      </c>
      <c r="L31" s="25">
        <v>2456.36</v>
      </c>
      <c r="M31" s="25">
        <v>2608.87</v>
      </c>
      <c r="N31" s="30"/>
      <c r="O31" s="30"/>
      <c r="P31" s="30">
        <f t="shared" si="4"/>
        <v>3.3384235291196475E-2</v>
      </c>
      <c r="Q31" s="30"/>
      <c r="R31" s="30"/>
      <c r="S31" s="30"/>
      <c r="T31" s="30">
        <v>0</v>
      </c>
      <c r="U31" s="30">
        <v>1.8327621710086062E-2</v>
      </c>
      <c r="V31" s="30">
        <v>1.4788395192083303E-2</v>
      </c>
      <c r="W31" s="86"/>
      <c r="Y31" s="32"/>
      <c r="Z31" s="69"/>
    </row>
    <row r="32" spans="1:26" ht="75" hidden="1" outlineLevel="1" x14ac:dyDescent="0.35">
      <c r="A32" s="90" t="s">
        <v>207</v>
      </c>
      <c r="B32" s="38">
        <f t="shared" si="7"/>
        <v>3</v>
      </c>
      <c r="C32" s="39" t="s">
        <v>247</v>
      </c>
      <c r="D32" s="35" t="s">
        <v>240</v>
      </c>
      <c r="E32" s="40" t="s">
        <v>156</v>
      </c>
      <c r="F32" s="41"/>
      <c r="G32" s="41">
        <v>2057.38</v>
      </c>
      <c r="H32" s="41"/>
      <c r="I32" s="41">
        <v>2418.7399999999998</v>
      </c>
      <c r="J32" s="41">
        <v>2516.37</v>
      </c>
      <c r="K32" s="41">
        <v>2309.8000000000002</v>
      </c>
      <c r="L32" s="41">
        <v>2198.83</v>
      </c>
      <c r="M32" s="41">
        <v>2646.59</v>
      </c>
      <c r="N32" s="30" t="e">
        <f t="shared" si="2"/>
        <v>#DIV/0!</v>
      </c>
      <c r="O32" s="30" t="e">
        <f t="shared" si="3"/>
        <v>#DIV/0!</v>
      </c>
      <c r="P32" s="30">
        <f t="shared" si="4"/>
        <v>0.17564086362266554</v>
      </c>
      <c r="Q32" s="42"/>
      <c r="R32" s="42"/>
      <c r="S32" s="42"/>
      <c r="T32" s="42">
        <v>-4.4586620827154699E-2</v>
      </c>
      <c r="U32" s="42">
        <v>0.22295721406641555</v>
      </c>
      <c r="V32" s="42">
        <v>6.1736632132112224E-3</v>
      </c>
      <c r="W32" s="86"/>
      <c r="Y32" s="32"/>
      <c r="Z32" s="40"/>
    </row>
    <row r="33" spans="1:28" ht="75" collapsed="1" x14ac:dyDescent="0.35">
      <c r="A33" s="22" t="s">
        <v>207</v>
      </c>
      <c r="B33" s="23">
        <f t="shared" si="7"/>
        <v>4</v>
      </c>
      <c r="C33" s="29" t="s">
        <v>244</v>
      </c>
      <c r="D33" s="86" t="s">
        <v>252</v>
      </c>
      <c r="E33" s="86" t="s">
        <v>156</v>
      </c>
      <c r="F33" s="25"/>
      <c r="G33" s="25">
        <v>1761.12</v>
      </c>
      <c r="H33" s="25"/>
      <c r="I33" s="25">
        <v>2153.75</v>
      </c>
      <c r="J33" s="25">
        <v>2110.52</v>
      </c>
      <c r="K33" s="25">
        <v>1995.98</v>
      </c>
      <c r="L33" s="25">
        <v>2039.83</v>
      </c>
      <c r="M33" s="25">
        <v>2463.46</v>
      </c>
      <c r="N33" s="30"/>
      <c r="O33" s="30"/>
      <c r="P33" s="30">
        <f>(I33-G33)/G33</f>
        <v>0.22294335422912701</v>
      </c>
      <c r="Q33" s="30"/>
      <c r="R33" s="30"/>
      <c r="S33" s="30"/>
      <c r="T33" s="30">
        <v>0.12389172395061676</v>
      </c>
      <c r="U33" s="30">
        <v>0.10858004506983132</v>
      </c>
      <c r="V33" s="30">
        <v>-1.8441284705873029E-2</v>
      </c>
      <c r="W33" s="70" t="s">
        <v>291</v>
      </c>
      <c r="Y33" s="32"/>
      <c r="Z33" s="77"/>
      <c r="AA33" s="70" t="s">
        <v>279</v>
      </c>
      <c r="AB33" s="70" t="s">
        <v>290</v>
      </c>
    </row>
    <row r="34" spans="1:28" x14ac:dyDescent="0.35">
      <c r="A34" s="22" t="s">
        <v>207</v>
      </c>
      <c r="B34" s="23">
        <f t="shared" si="7"/>
        <v>5</v>
      </c>
      <c r="C34" s="29" t="s">
        <v>245</v>
      </c>
      <c r="D34" s="86" t="s">
        <v>248</v>
      </c>
      <c r="E34" s="86" t="s">
        <v>156</v>
      </c>
      <c r="F34" s="25"/>
      <c r="G34" s="25">
        <v>1296.03</v>
      </c>
      <c r="H34" s="25"/>
      <c r="I34" s="25">
        <v>1574.8</v>
      </c>
      <c r="J34" s="25">
        <v>1486.53</v>
      </c>
      <c r="K34" s="25">
        <v>1539.1</v>
      </c>
      <c r="L34" s="25">
        <v>1482.1</v>
      </c>
      <c r="M34" s="25">
        <v>1765.62</v>
      </c>
      <c r="N34" s="30"/>
      <c r="O34" s="30"/>
      <c r="P34" s="30">
        <f t="shared" si="4"/>
        <v>0.21509532958342012</v>
      </c>
      <c r="Q34" s="30"/>
      <c r="R34" s="30"/>
      <c r="S34" s="30"/>
      <c r="T34" s="30">
        <v>0</v>
      </c>
      <c r="U34" s="30">
        <v>0.15581612127753486</v>
      </c>
      <c r="V34" s="30">
        <v>5.128709738413062E-2</v>
      </c>
      <c r="W34" s="86"/>
      <c r="Y34" s="32"/>
      <c r="Z34" s="69"/>
    </row>
    <row r="35" spans="1:28" ht="21.45" x14ac:dyDescent="0.35">
      <c r="A35" s="22" t="s">
        <v>207</v>
      </c>
      <c r="B35" s="23">
        <f t="shared" si="7"/>
        <v>6</v>
      </c>
      <c r="C35" s="29" t="s">
        <v>246</v>
      </c>
      <c r="D35" s="86" t="s">
        <v>235</v>
      </c>
      <c r="E35" s="86" t="s">
        <v>156</v>
      </c>
      <c r="F35" s="25"/>
      <c r="G35" s="25">
        <v>2842.32</v>
      </c>
      <c r="H35" s="25"/>
      <c r="I35" s="25">
        <v>2970.75</v>
      </c>
      <c r="J35" s="25">
        <v>3079.44</v>
      </c>
      <c r="K35" s="25">
        <v>2813.56</v>
      </c>
      <c r="L35" s="25">
        <v>2706.56</v>
      </c>
      <c r="M35" s="25">
        <v>3236.21</v>
      </c>
      <c r="N35" s="30"/>
      <c r="O35" s="30"/>
      <c r="P35" s="30">
        <f t="shared" si="4"/>
        <v>4.5184919361648174E-2</v>
      </c>
      <c r="Q35" s="30"/>
      <c r="R35" s="30"/>
      <c r="S35" s="30"/>
      <c r="T35" s="30">
        <v>-0.17798241876933041</v>
      </c>
      <c r="U35" s="30">
        <v>0.27005270221801725</v>
      </c>
      <c r="V35" s="30">
        <v>1.130436861214168E-3</v>
      </c>
      <c r="W35" s="78"/>
      <c r="Y35" s="32"/>
      <c r="Z35" s="78"/>
    </row>
    <row r="36" spans="1:28" ht="96.45" x14ac:dyDescent="0.35">
      <c r="A36" s="22" t="s">
        <v>207</v>
      </c>
      <c r="B36" s="23">
        <f t="shared" si="7"/>
        <v>7</v>
      </c>
      <c r="C36" s="29" t="s">
        <v>234</v>
      </c>
      <c r="D36" s="86" t="s">
        <v>251</v>
      </c>
      <c r="E36" s="86" t="s">
        <v>156</v>
      </c>
      <c r="F36" s="25"/>
      <c r="G36" s="25">
        <v>2427.56</v>
      </c>
      <c r="H36" s="25"/>
      <c r="I36" s="25">
        <v>2516.67</v>
      </c>
      <c r="J36" s="25">
        <v>2837.44</v>
      </c>
      <c r="K36" s="25">
        <v>2488.77</v>
      </c>
      <c r="L36" s="25">
        <v>2281.41</v>
      </c>
      <c r="M36" s="25">
        <v>2503.85</v>
      </c>
      <c r="N36" s="30"/>
      <c r="O36" s="30"/>
      <c r="P36" s="30">
        <f t="shared" si="4"/>
        <v>3.6707640593847374E-2</v>
      </c>
      <c r="Q36" s="30"/>
      <c r="R36" s="30"/>
      <c r="S36" s="30"/>
      <c r="T36" s="30">
        <v>-0.19633769943222124</v>
      </c>
      <c r="U36" s="30">
        <v>0.36915380914929363</v>
      </c>
      <c r="V36" s="30">
        <v>-5.7827514755345866E-2</v>
      </c>
      <c r="W36" s="83" t="s">
        <v>278</v>
      </c>
      <c r="Y36" s="32"/>
      <c r="Z36" s="77" t="s">
        <v>274</v>
      </c>
    </row>
    <row r="37" spans="1:28" x14ac:dyDescent="0.35">
      <c r="A37" s="22" t="s">
        <v>207</v>
      </c>
      <c r="B37" s="23">
        <f t="shared" si="7"/>
        <v>8</v>
      </c>
      <c r="C37" s="29" t="s">
        <v>233</v>
      </c>
      <c r="D37" s="86" t="s">
        <v>236</v>
      </c>
      <c r="E37" s="86" t="s">
        <v>156</v>
      </c>
      <c r="F37" s="25"/>
      <c r="G37" s="25">
        <v>3182.88</v>
      </c>
      <c r="H37" s="25"/>
      <c r="I37" s="25">
        <v>3207.72</v>
      </c>
      <c r="J37" s="25">
        <v>3985.47</v>
      </c>
      <c r="K37" s="25">
        <v>2878.68</v>
      </c>
      <c r="L37" s="25">
        <v>2818.84</v>
      </c>
      <c r="M37" s="25">
        <v>3399.35</v>
      </c>
      <c r="N37" s="30"/>
      <c r="O37" s="30"/>
      <c r="P37" s="30">
        <f t="shared" si="4"/>
        <v>7.804252752224303E-3</v>
      </c>
      <c r="Q37" s="30"/>
      <c r="R37" s="30"/>
      <c r="S37" s="30"/>
      <c r="T37" s="30">
        <v>0</v>
      </c>
      <c r="U37" s="30">
        <v>1.4859369504307551E-3</v>
      </c>
      <c r="V37" s="30">
        <v>6.3078349742518025E-3</v>
      </c>
      <c r="W37" s="86"/>
      <c r="Y37" s="32"/>
      <c r="Z37" s="69"/>
    </row>
    <row r="38" spans="1:28" ht="42.9" x14ac:dyDescent="0.35">
      <c r="A38" s="22" t="s">
        <v>207</v>
      </c>
      <c r="B38" s="23">
        <f t="shared" si="7"/>
        <v>9</v>
      </c>
      <c r="C38" s="29" t="s">
        <v>237</v>
      </c>
      <c r="D38" s="86" t="s">
        <v>249</v>
      </c>
      <c r="E38" s="86" t="s">
        <v>156</v>
      </c>
      <c r="F38" s="25"/>
      <c r="G38" s="25">
        <v>1430.32</v>
      </c>
      <c r="H38" s="25"/>
      <c r="I38" s="25">
        <v>1836.39</v>
      </c>
      <c r="J38" s="25">
        <v>1839.87</v>
      </c>
      <c r="K38" s="25">
        <v>1732.45</v>
      </c>
      <c r="L38" s="25">
        <v>1735.64</v>
      </c>
      <c r="M38" s="25">
        <v>2026.1</v>
      </c>
      <c r="N38" s="30"/>
      <c r="O38" s="30"/>
      <c r="P38" s="30">
        <f t="shared" si="4"/>
        <v>0.28390150455842061</v>
      </c>
      <c r="Q38" s="30"/>
      <c r="R38" s="30"/>
      <c r="S38" s="30"/>
      <c r="T38" s="30">
        <v>-0.17686835249846122</v>
      </c>
      <c r="U38" s="30">
        <v>0.47623020204038502</v>
      </c>
      <c r="V38" s="30">
        <v>5.6590453646451433E-2</v>
      </c>
      <c r="W38" s="86"/>
      <c r="Y38" s="32"/>
      <c r="Z38" s="69"/>
    </row>
    <row r="39" spans="1:28" ht="42.9" x14ac:dyDescent="0.35">
      <c r="A39" s="22" t="s">
        <v>207</v>
      </c>
      <c r="B39" s="23">
        <f t="shared" si="7"/>
        <v>10</v>
      </c>
      <c r="C39" s="29" t="s">
        <v>160</v>
      </c>
      <c r="D39" s="86" t="s">
        <v>253</v>
      </c>
      <c r="E39" s="86" t="s">
        <v>156</v>
      </c>
      <c r="F39" s="25"/>
      <c r="G39" s="25">
        <v>1669.67</v>
      </c>
      <c r="H39" s="25"/>
      <c r="I39" s="25">
        <v>1714.78</v>
      </c>
      <c r="J39" s="25">
        <v>1816.16</v>
      </c>
      <c r="K39" s="25">
        <v>1767.61</v>
      </c>
      <c r="L39" s="25">
        <v>1459.62</v>
      </c>
      <c r="M39" s="25">
        <v>1859.35</v>
      </c>
      <c r="N39" s="30"/>
      <c r="O39" s="30"/>
      <c r="P39" s="30">
        <f t="shared" si="4"/>
        <v>2.7017314798732622E-2</v>
      </c>
      <c r="Q39" s="30"/>
      <c r="R39" s="30"/>
      <c r="S39" s="30"/>
      <c r="T39" s="30">
        <v>0.40753973299265667</v>
      </c>
      <c r="U39" s="30">
        <v>-0.2064511185416924</v>
      </c>
      <c r="V39" s="30">
        <v>-8.0516966508895282E-2</v>
      </c>
      <c r="W39" s="83" t="s">
        <v>277</v>
      </c>
      <c r="Y39" s="32"/>
      <c r="Z39" s="77" t="s">
        <v>275</v>
      </c>
    </row>
    <row r="40" spans="1:28" s="33" customFormat="1" ht="53.6" x14ac:dyDescent="0.35">
      <c r="A40" s="84" t="s">
        <v>208</v>
      </c>
      <c r="B40" s="28"/>
      <c r="C40" s="27" t="s">
        <v>163</v>
      </c>
      <c r="D40" s="63"/>
      <c r="E40" s="63" t="s">
        <v>156</v>
      </c>
      <c r="F40" s="64">
        <v>4616.8078060373391</v>
      </c>
      <c r="G40" s="64">
        <v>3629.0127707894808</v>
      </c>
      <c r="H40" s="64">
        <v>3507.7886280360258</v>
      </c>
      <c r="I40" s="65">
        <v>3656.1300000000006</v>
      </c>
      <c r="J40" s="65">
        <v>3499.63</v>
      </c>
      <c r="K40" s="65">
        <v>3496.1899999999996</v>
      </c>
      <c r="L40" s="65">
        <v>3609.2200000000003</v>
      </c>
      <c r="M40" s="65">
        <v>3841.78</v>
      </c>
      <c r="N40" s="66">
        <f t="shared" si="2"/>
        <v>-0.20808269401664778</v>
      </c>
      <c r="O40" s="66">
        <f t="shared" si="3"/>
        <v>4.2289142161632917E-2</v>
      </c>
      <c r="P40" s="66">
        <f t="shared" si="4"/>
        <v>7.4723432854220872E-3</v>
      </c>
      <c r="Q40" s="67">
        <v>-1.8561403583518654E-2</v>
      </c>
      <c r="R40" s="67">
        <v>-1.9844585914763124E-2</v>
      </c>
      <c r="S40" s="67">
        <v>8.3506083546517784E-2</v>
      </c>
      <c r="T40" s="67">
        <v>1.5559358368160803E-2</v>
      </c>
      <c r="U40" s="67">
        <v>-8.7109626895696124E-3</v>
      </c>
      <c r="V40" s="67">
        <v>7.5722430287217257E-4</v>
      </c>
      <c r="W40" s="70"/>
      <c r="Y40" s="68">
        <f t="shared" si="5"/>
        <v>1.007472343285422</v>
      </c>
      <c r="Z40" s="70" t="s">
        <v>265</v>
      </c>
    </row>
    <row r="41" spans="1:28" ht="32.15" x14ac:dyDescent="0.35">
      <c r="A41" s="22" t="s">
        <v>208</v>
      </c>
      <c r="B41" s="23">
        <v>1</v>
      </c>
      <c r="C41" s="29" t="s">
        <v>165</v>
      </c>
      <c r="D41" s="86" t="s">
        <v>241</v>
      </c>
      <c r="E41" s="86" t="s">
        <v>156</v>
      </c>
      <c r="F41" s="25"/>
      <c r="G41" s="25">
        <v>1643.3600000000001</v>
      </c>
      <c r="H41" s="25"/>
      <c r="I41" s="26">
        <v>1742.46</v>
      </c>
      <c r="J41" s="26">
        <v>1678.4</v>
      </c>
      <c r="K41" s="26">
        <v>1587.1399999999999</v>
      </c>
      <c r="L41" s="26">
        <v>1686.08</v>
      </c>
      <c r="M41" s="26">
        <v>2047.9</v>
      </c>
      <c r="N41" s="30"/>
      <c r="O41" s="30"/>
      <c r="P41" s="30">
        <f t="shared" si="4"/>
        <v>6.0303281082659858E-2</v>
      </c>
      <c r="Q41" s="31"/>
      <c r="R41" s="31"/>
      <c r="S41" s="31"/>
      <c r="T41" s="31">
        <v>5.8158283593082283E-2</v>
      </c>
      <c r="U41" s="31">
        <v>-2.2002190815886946E-2</v>
      </c>
      <c r="V41" s="31">
        <v>2.4564781166898308E-2</v>
      </c>
      <c r="W41" s="78"/>
      <c r="Y41" s="32"/>
      <c r="Z41" s="69"/>
    </row>
    <row r="42" spans="1:28" ht="21.45" x14ac:dyDescent="0.35">
      <c r="A42" s="22" t="s">
        <v>208</v>
      </c>
      <c r="B42" s="23">
        <f>B41+1</f>
        <v>2</v>
      </c>
      <c r="C42" s="29" t="s">
        <v>165</v>
      </c>
      <c r="D42" s="86" t="s">
        <v>178</v>
      </c>
      <c r="E42" s="86" t="s">
        <v>156</v>
      </c>
      <c r="F42" s="25"/>
      <c r="G42" s="25">
        <v>2221.21</v>
      </c>
      <c r="H42" s="25"/>
      <c r="I42" s="26">
        <v>2407.5</v>
      </c>
      <c r="J42" s="26">
        <v>2369.92</v>
      </c>
      <c r="K42" s="26">
        <v>2178.3799999999997</v>
      </c>
      <c r="L42" s="26">
        <v>2171.69</v>
      </c>
      <c r="M42" s="26">
        <v>2554.9699999999998</v>
      </c>
      <c r="N42" s="30"/>
      <c r="O42" s="30"/>
      <c r="P42" s="30">
        <f t="shared" si="4"/>
        <v>8.3868702193849287E-2</v>
      </c>
      <c r="Q42" s="31"/>
      <c r="R42" s="31"/>
      <c r="S42" s="31"/>
      <c r="T42" s="31">
        <v>-6.7727445958622901E-2</v>
      </c>
      <c r="U42" s="31">
        <v>0.12654289314257028</v>
      </c>
      <c r="V42" s="31">
        <v>3.2006832716268141E-2</v>
      </c>
      <c r="W42" s="83" t="s">
        <v>282</v>
      </c>
      <c r="Y42" s="32"/>
      <c r="Z42" s="77"/>
    </row>
    <row r="43" spans="1:28" x14ac:dyDescent="0.35">
      <c r="A43" s="22" t="s">
        <v>208</v>
      </c>
      <c r="B43" s="23">
        <f t="shared" ref="B43:B48" si="8">B42+1</f>
        <v>3</v>
      </c>
      <c r="C43" s="29" t="s">
        <v>165</v>
      </c>
      <c r="D43" s="86" t="s">
        <v>179</v>
      </c>
      <c r="E43" s="86" t="s">
        <v>156</v>
      </c>
      <c r="F43" s="25"/>
      <c r="G43" s="25">
        <v>5737.51</v>
      </c>
      <c r="H43" s="25"/>
      <c r="I43" s="26">
        <v>5938.7800000000007</v>
      </c>
      <c r="J43" s="26">
        <v>6105.3799999999992</v>
      </c>
      <c r="K43" s="26">
        <v>5580.1799999999994</v>
      </c>
      <c r="L43" s="26">
        <v>5659.7699999999995</v>
      </c>
      <c r="M43" s="26">
        <v>6409.78</v>
      </c>
      <c r="N43" s="30"/>
      <c r="O43" s="30"/>
      <c r="P43" s="30">
        <f t="shared" si="4"/>
        <v>3.5079677421041608E-2</v>
      </c>
      <c r="Q43" s="31"/>
      <c r="R43" s="31"/>
      <c r="S43" s="31"/>
      <c r="T43" s="31">
        <v>0</v>
      </c>
      <c r="U43" s="31">
        <v>8.4542552494497603E-3</v>
      </c>
      <c r="V43" s="31">
        <v>2.6402400695343609E-2</v>
      </c>
      <c r="W43" s="78"/>
      <c r="Y43" s="32"/>
      <c r="Z43" s="69"/>
    </row>
    <row r="44" spans="1:28" ht="21.45" x14ac:dyDescent="0.35">
      <c r="A44" s="22" t="s">
        <v>208</v>
      </c>
      <c r="B44" s="23">
        <f t="shared" si="8"/>
        <v>4</v>
      </c>
      <c r="C44" s="29" t="s">
        <v>165</v>
      </c>
      <c r="D44" s="86" t="s">
        <v>180</v>
      </c>
      <c r="E44" s="86" t="s">
        <v>156</v>
      </c>
      <c r="F44" s="25"/>
      <c r="G44" s="25">
        <v>4615.92</v>
      </c>
      <c r="H44" s="25"/>
      <c r="I44" s="26">
        <v>4687.8599999999997</v>
      </c>
      <c r="J44" s="26">
        <v>4688.9500000000007</v>
      </c>
      <c r="K44" s="26">
        <v>4614.26</v>
      </c>
      <c r="L44" s="26">
        <v>4772.8899999999994</v>
      </c>
      <c r="M44" s="26">
        <v>5275.61</v>
      </c>
      <c r="N44" s="30"/>
      <c r="O44" s="30"/>
      <c r="P44" s="30">
        <f t="shared" si="4"/>
        <v>1.5585192117714258E-2</v>
      </c>
      <c r="Q44" s="31"/>
      <c r="R44" s="31"/>
      <c r="S44" s="31"/>
      <c r="T44" s="31">
        <v>0.13457541300065023</v>
      </c>
      <c r="U44" s="31">
        <v>-0.10728071882904622</v>
      </c>
      <c r="V44" s="31">
        <v>2.6887012101959318E-3</v>
      </c>
      <c r="W44" s="83" t="s">
        <v>281</v>
      </c>
      <c r="Y44" s="32"/>
      <c r="Z44" s="77"/>
      <c r="AA44" s="83" t="s">
        <v>292</v>
      </c>
    </row>
    <row r="45" spans="1:28" x14ac:dyDescent="0.35">
      <c r="A45" s="22" t="s">
        <v>208</v>
      </c>
      <c r="B45" s="23">
        <f t="shared" si="8"/>
        <v>5</v>
      </c>
      <c r="C45" s="29" t="s">
        <v>165</v>
      </c>
      <c r="D45" s="86" t="s">
        <v>200</v>
      </c>
      <c r="E45" s="86" t="s">
        <v>156</v>
      </c>
      <c r="F45" s="25"/>
      <c r="G45" s="25">
        <v>0</v>
      </c>
      <c r="H45" s="25"/>
      <c r="I45" s="26">
        <v>6336.38</v>
      </c>
      <c r="J45" s="26">
        <v>6444.98</v>
      </c>
      <c r="K45" s="26">
        <v>6070.0800000000008</v>
      </c>
      <c r="L45" s="26">
        <v>6006.79</v>
      </c>
      <c r="M45" s="26">
        <v>6823.7199999999993</v>
      </c>
      <c r="N45" s="30"/>
      <c r="O45" s="30"/>
      <c r="P45" s="30"/>
      <c r="Q45" s="31"/>
      <c r="R45" s="31"/>
      <c r="S45" s="31"/>
      <c r="T45" s="31">
        <v>0</v>
      </c>
      <c r="U45" s="31">
        <v>0</v>
      </c>
      <c r="V45" s="31">
        <v>0</v>
      </c>
      <c r="W45" s="78"/>
      <c r="Y45" s="32"/>
      <c r="Z45" s="69"/>
    </row>
    <row r="46" spans="1:28" x14ac:dyDescent="0.35">
      <c r="A46" s="22" t="s">
        <v>208</v>
      </c>
      <c r="B46" s="23">
        <f t="shared" si="8"/>
        <v>6</v>
      </c>
      <c r="C46" s="29" t="s">
        <v>166</v>
      </c>
      <c r="D46" s="86" t="s">
        <v>181</v>
      </c>
      <c r="E46" s="86" t="s">
        <v>156</v>
      </c>
      <c r="F46" s="25"/>
      <c r="G46" s="25">
        <v>3520.55</v>
      </c>
      <c r="H46" s="25"/>
      <c r="I46" s="26">
        <v>3637.5</v>
      </c>
      <c r="J46" s="26">
        <v>3648.9099999999994</v>
      </c>
      <c r="K46" s="26">
        <v>3510.4600000000005</v>
      </c>
      <c r="L46" s="26">
        <v>2725.12</v>
      </c>
      <c r="M46" s="26">
        <v>4235.0300000000007</v>
      </c>
      <c r="N46" s="30"/>
      <c r="O46" s="30"/>
      <c r="P46" s="30">
        <f t="shared" si="4"/>
        <v>3.3219241311726808E-2</v>
      </c>
      <c r="Q46" s="31"/>
      <c r="R46" s="31"/>
      <c r="S46" s="31"/>
      <c r="T46" s="31">
        <v>5.7317947642328226E-2</v>
      </c>
      <c r="U46" s="31">
        <v>-2.8221204783818954E-2</v>
      </c>
      <c r="V46" s="31">
        <v>5.5890043030641934E-3</v>
      </c>
      <c r="W46" s="78"/>
      <c r="Y46" s="32"/>
      <c r="Z46" s="69"/>
    </row>
    <row r="47" spans="1:28" x14ac:dyDescent="0.35">
      <c r="A47" s="22" t="s">
        <v>208</v>
      </c>
      <c r="B47" s="23">
        <f t="shared" si="8"/>
        <v>7</v>
      </c>
      <c r="C47" s="29" t="s">
        <v>167</v>
      </c>
      <c r="D47" s="86" t="s">
        <v>182</v>
      </c>
      <c r="E47" s="86" t="s">
        <v>156</v>
      </c>
      <c r="F47" s="25"/>
      <c r="G47" s="25">
        <v>3061.25</v>
      </c>
      <c r="H47" s="25"/>
      <c r="I47" s="26">
        <v>3267.8099999999995</v>
      </c>
      <c r="J47" s="26">
        <v>3061.2999999999997</v>
      </c>
      <c r="K47" s="26">
        <v>2988.0299999999997</v>
      </c>
      <c r="L47" s="26">
        <v>0</v>
      </c>
      <c r="M47" s="26">
        <v>3662.8900000000003</v>
      </c>
      <c r="N47" s="30"/>
      <c r="O47" s="30"/>
      <c r="P47" s="30">
        <f t="shared" si="4"/>
        <v>6.7475704369130085E-2</v>
      </c>
      <c r="Q47" s="31"/>
      <c r="R47" s="31"/>
      <c r="S47" s="31"/>
      <c r="T47" s="31">
        <v>0</v>
      </c>
      <c r="U47" s="31">
        <v>1.5228070269901917E-2</v>
      </c>
      <c r="V47" s="31">
        <v>5.1459111314766215E-2</v>
      </c>
      <c r="W47" s="78"/>
      <c r="Y47" s="32"/>
      <c r="Z47" s="69"/>
    </row>
    <row r="48" spans="1:28" x14ac:dyDescent="0.35">
      <c r="A48" s="22" t="s">
        <v>208</v>
      </c>
      <c r="B48" s="23">
        <f t="shared" si="8"/>
        <v>8</v>
      </c>
      <c r="C48" s="29" t="s">
        <v>168</v>
      </c>
      <c r="D48" s="86" t="s">
        <v>183</v>
      </c>
      <c r="E48" s="86" t="s">
        <v>156</v>
      </c>
      <c r="F48" s="25"/>
      <c r="G48" s="25">
        <v>3532.7200000000003</v>
      </c>
      <c r="H48" s="25"/>
      <c r="I48" s="26">
        <v>3765.03</v>
      </c>
      <c r="J48" s="26">
        <v>3599.3899999999994</v>
      </c>
      <c r="K48" s="26">
        <v>3277.34</v>
      </c>
      <c r="L48" s="26">
        <v>0</v>
      </c>
      <c r="M48" s="26">
        <v>4367.0899999999992</v>
      </c>
      <c r="N48" s="30"/>
      <c r="O48" s="30"/>
      <c r="P48" s="30">
        <f t="shared" si="4"/>
        <v>6.5759528069023285E-2</v>
      </c>
      <c r="Q48" s="31"/>
      <c r="R48" s="31"/>
      <c r="S48" s="31"/>
      <c r="T48" s="31">
        <v>0</v>
      </c>
      <c r="U48" s="31">
        <v>1.7025417859480196E-2</v>
      </c>
      <c r="V48" s="31">
        <v>4.7918372811825982E-2</v>
      </c>
      <c r="W48" s="78"/>
      <c r="Y48" s="32"/>
      <c r="Z48" s="69"/>
    </row>
    <row r="49" spans="1:27" ht="21.45" x14ac:dyDescent="0.35">
      <c r="A49" s="22" t="s">
        <v>208</v>
      </c>
      <c r="B49" s="23">
        <f t="shared" ref="B49:B53" si="9">B48+1</f>
        <v>9</v>
      </c>
      <c r="C49" s="29" t="s">
        <v>169</v>
      </c>
      <c r="D49" s="86" t="s">
        <v>184</v>
      </c>
      <c r="E49" s="86" t="s">
        <v>156</v>
      </c>
      <c r="F49" s="25"/>
      <c r="G49" s="25">
        <v>2660.62</v>
      </c>
      <c r="H49" s="25"/>
      <c r="I49" s="26">
        <v>2747.4199999999996</v>
      </c>
      <c r="J49" s="26">
        <v>2682.7699999999995</v>
      </c>
      <c r="K49" s="26">
        <v>0</v>
      </c>
      <c r="L49" s="26">
        <v>0</v>
      </c>
      <c r="M49" s="26">
        <v>2855.17</v>
      </c>
      <c r="N49" s="30"/>
      <c r="O49" s="30"/>
      <c r="P49" s="30">
        <f t="shared" si="4"/>
        <v>3.2623974863001753E-2</v>
      </c>
      <c r="Q49" s="31"/>
      <c r="R49" s="31"/>
      <c r="S49" s="31"/>
      <c r="T49" s="31">
        <v>0</v>
      </c>
      <c r="U49" s="31">
        <v>5.9633086627868259E-3</v>
      </c>
      <c r="V49" s="31">
        <v>2.650094939626535E-2</v>
      </c>
      <c r="W49" s="78"/>
      <c r="Y49" s="32"/>
      <c r="Z49" s="69"/>
    </row>
    <row r="50" spans="1:27" ht="21.45" x14ac:dyDescent="0.35">
      <c r="A50" s="22" t="s">
        <v>208</v>
      </c>
      <c r="B50" s="23">
        <f t="shared" si="9"/>
        <v>10</v>
      </c>
      <c r="C50" s="29" t="s">
        <v>201</v>
      </c>
      <c r="D50" s="86" t="s">
        <v>196</v>
      </c>
      <c r="E50" s="86" t="s">
        <v>156</v>
      </c>
      <c r="F50" s="25"/>
      <c r="G50" s="25">
        <v>1783.0300000000002</v>
      </c>
      <c r="H50" s="25"/>
      <c r="I50" s="26">
        <v>1867.18</v>
      </c>
      <c r="J50" s="26">
        <v>1837.1800000000003</v>
      </c>
      <c r="K50" s="26">
        <v>1766.49</v>
      </c>
      <c r="L50" s="26">
        <v>1724.4299999999998</v>
      </c>
      <c r="M50" s="26">
        <v>2133.42</v>
      </c>
      <c r="N50" s="30"/>
      <c r="O50" s="30"/>
      <c r="P50" s="30">
        <f t="shared" si="4"/>
        <v>4.7194943438977392E-2</v>
      </c>
      <c r="Q50" s="31"/>
      <c r="R50" s="31"/>
      <c r="S50" s="31"/>
      <c r="T50" s="31">
        <v>0</v>
      </c>
      <c r="U50" s="31">
        <v>1.5976281490848177E-2</v>
      </c>
      <c r="V50" s="31">
        <v>3.0729921664034654E-2</v>
      </c>
      <c r="W50" s="78"/>
      <c r="Y50" s="32"/>
      <c r="Z50" s="69"/>
    </row>
    <row r="51" spans="1:27" x14ac:dyDescent="0.35">
      <c r="A51" s="22" t="s">
        <v>208</v>
      </c>
      <c r="B51" s="23">
        <f t="shared" si="9"/>
        <v>11</v>
      </c>
      <c r="C51" s="29" t="s">
        <v>197</v>
      </c>
      <c r="D51" s="86" t="s">
        <v>188</v>
      </c>
      <c r="E51" s="86" t="s">
        <v>156</v>
      </c>
      <c r="F51" s="25"/>
      <c r="G51" s="25">
        <v>2329</v>
      </c>
      <c r="H51" s="25"/>
      <c r="I51" s="26">
        <v>2411.9</v>
      </c>
      <c r="J51" s="26">
        <v>2390.38</v>
      </c>
      <c r="K51" s="26">
        <v>2266.89</v>
      </c>
      <c r="L51" s="26">
        <v>2336.34</v>
      </c>
      <c r="M51" s="26">
        <v>2581.41</v>
      </c>
      <c r="N51" s="30"/>
      <c r="O51" s="30"/>
      <c r="P51" s="30">
        <f t="shared" si="4"/>
        <v>3.5594675826535034E-2</v>
      </c>
      <c r="Q51" s="31"/>
      <c r="R51" s="31"/>
      <c r="S51" s="31"/>
      <c r="T51" s="31">
        <v>0</v>
      </c>
      <c r="U51" s="31">
        <v>1.3124383651108795E-2</v>
      </c>
      <c r="V51" s="31">
        <v>2.2187802114428612E-2</v>
      </c>
      <c r="W51" s="78"/>
      <c r="Y51" s="32"/>
      <c r="Z51" s="69"/>
    </row>
    <row r="52" spans="1:27" ht="21.45" x14ac:dyDescent="0.35">
      <c r="A52" s="22" t="s">
        <v>208</v>
      </c>
      <c r="B52" s="23">
        <f t="shared" si="9"/>
        <v>12</v>
      </c>
      <c r="C52" s="29" t="s">
        <v>170</v>
      </c>
      <c r="D52" s="86" t="s">
        <v>273</v>
      </c>
      <c r="E52" s="86" t="s">
        <v>156</v>
      </c>
      <c r="F52" s="25"/>
      <c r="G52" s="25">
        <v>3478.2400000000002</v>
      </c>
      <c r="H52" s="25"/>
      <c r="I52" s="26">
        <v>3648.65</v>
      </c>
      <c r="J52" s="26">
        <v>3714.4819999999995</v>
      </c>
      <c r="K52" s="26">
        <v>3571.5990000000002</v>
      </c>
      <c r="L52" s="26">
        <v>3539.2</v>
      </c>
      <c r="M52" s="26">
        <v>3628.8099999999995</v>
      </c>
      <c r="N52" s="30"/>
      <c r="O52" s="30"/>
      <c r="P52" s="30">
        <f t="shared" si="4"/>
        <v>4.8993168959013712E-2</v>
      </c>
      <c r="Q52" s="31"/>
      <c r="R52" s="31"/>
      <c r="S52" s="31"/>
      <c r="T52" s="31">
        <v>0</v>
      </c>
      <c r="U52" s="31">
        <v>3.4290486871682013E-2</v>
      </c>
      <c r="V52" s="31">
        <v>1.4213356718024706E-2</v>
      </c>
      <c r="W52" s="78"/>
      <c r="Y52" s="32"/>
      <c r="Z52" s="69"/>
    </row>
    <row r="53" spans="1:27" ht="21.45" x14ac:dyDescent="0.35">
      <c r="A53" s="22" t="s">
        <v>208</v>
      </c>
      <c r="B53" s="23">
        <f t="shared" si="9"/>
        <v>13</v>
      </c>
      <c r="C53" s="29" t="s">
        <v>170</v>
      </c>
      <c r="D53" s="86" t="s">
        <v>185</v>
      </c>
      <c r="E53" s="86" t="s">
        <v>156</v>
      </c>
      <c r="F53" s="25"/>
      <c r="G53" s="25">
        <v>3281.3599999999997</v>
      </c>
      <c r="H53" s="25"/>
      <c r="I53" s="26">
        <v>3431.31</v>
      </c>
      <c r="J53" s="26">
        <v>3406.8199999999997</v>
      </c>
      <c r="K53" s="26">
        <v>3223.3399999999997</v>
      </c>
      <c r="L53" s="26">
        <v>3345.38</v>
      </c>
      <c r="M53" s="26">
        <v>3767.2700000000004</v>
      </c>
      <c r="N53" s="30"/>
      <c r="O53" s="30"/>
      <c r="P53" s="30">
        <f t="shared" si="4"/>
        <v>4.5697515664236868E-2</v>
      </c>
      <c r="Q53" s="31"/>
      <c r="R53" s="31"/>
      <c r="S53" s="31"/>
      <c r="T53" s="31">
        <v>0.17179013832369061</v>
      </c>
      <c r="U53" s="31">
        <v>-0.12699002536486192</v>
      </c>
      <c r="V53" s="31">
        <v>2.2201338232100021E-2</v>
      </c>
      <c r="W53" s="83" t="s">
        <v>280</v>
      </c>
      <c r="Y53" s="32"/>
      <c r="Z53" s="77"/>
      <c r="AA53" s="83" t="s">
        <v>292</v>
      </c>
    </row>
    <row r="54" spans="1:27" x14ac:dyDescent="0.35">
      <c r="A54" s="22" t="s">
        <v>208</v>
      </c>
      <c r="B54" s="23">
        <f t="shared" ref="B54:B58" si="10">B53+1</f>
        <v>14</v>
      </c>
      <c r="C54" s="29" t="s">
        <v>204</v>
      </c>
      <c r="D54" s="86" t="s">
        <v>205</v>
      </c>
      <c r="E54" s="86" t="s">
        <v>156</v>
      </c>
      <c r="F54" s="25"/>
      <c r="G54" s="25">
        <v>0</v>
      </c>
      <c r="H54" s="25"/>
      <c r="I54" s="26">
        <v>4695.83</v>
      </c>
      <c r="J54" s="26">
        <v>4967.04</v>
      </c>
      <c r="K54" s="26">
        <v>4505.5199999999995</v>
      </c>
      <c r="L54" s="26">
        <v>4484.8999999999996</v>
      </c>
      <c r="M54" s="26">
        <v>4825.8500000000004</v>
      </c>
      <c r="N54" s="30"/>
      <c r="O54" s="30"/>
      <c r="P54" s="30"/>
      <c r="Q54" s="31"/>
      <c r="R54" s="31"/>
      <c r="S54" s="31"/>
      <c r="T54" s="31">
        <v>0</v>
      </c>
      <c r="U54" s="31">
        <v>0</v>
      </c>
      <c r="V54" s="31">
        <v>0</v>
      </c>
      <c r="W54" s="78"/>
      <c r="Y54" s="32"/>
      <c r="Z54" s="69"/>
    </row>
    <row r="55" spans="1:27" x14ac:dyDescent="0.35">
      <c r="A55" s="22" t="s">
        <v>208</v>
      </c>
      <c r="B55" s="23">
        <f t="shared" si="10"/>
        <v>15</v>
      </c>
      <c r="C55" s="29" t="s">
        <v>172</v>
      </c>
      <c r="D55" s="86" t="s">
        <v>186</v>
      </c>
      <c r="E55" s="86" t="s">
        <v>156</v>
      </c>
      <c r="F55" s="25"/>
      <c r="G55" s="25">
        <v>2726.79</v>
      </c>
      <c r="H55" s="25"/>
      <c r="I55" s="26">
        <v>2821.7400000000002</v>
      </c>
      <c r="J55" s="26">
        <v>2964.23</v>
      </c>
      <c r="K55" s="26">
        <v>2749.13</v>
      </c>
      <c r="L55" s="26">
        <v>2820.1600000000003</v>
      </c>
      <c r="M55" s="26">
        <v>2907.18</v>
      </c>
      <c r="N55" s="30"/>
      <c r="O55" s="30"/>
      <c r="P55" s="30">
        <f t="shared" si="4"/>
        <v>3.4821163345912329E-2</v>
      </c>
      <c r="Q55" s="31"/>
      <c r="R55" s="31"/>
      <c r="S55" s="31"/>
      <c r="T55" s="31">
        <v>0</v>
      </c>
      <c r="U55" s="31">
        <v>7.2451612578998681E-3</v>
      </c>
      <c r="V55" s="31">
        <v>2.7378075305032112E-2</v>
      </c>
      <c r="W55" s="78"/>
      <c r="Y55" s="32"/>
      <c r="Z55" s="69"/>
    </row>
    <row r="56" spans="1:27" x14ac:dyDescent="0.35">
      <c r="A56" s="22" t="s">
        <v>208</v>
      </c>
      <c r="B56" s="23">
        <f t="shared" si="10"/>
        <v>16</v>
      </c>
      <c r="C56" s="29" t="s">
        <v>202</v>
      </c>
      <c r="D56" s="86" t="s">
        <v>187</v>
      </c>
      <c r="E56" s="86" t="s">
        <v>156</v>
      </c>
      <c r="F56" s="25"/>
      <c r="G56" s="25">
        <v>2740.5699999999997</v>
      </c>
      <c r="H56" s="25"/>
      <c r="I56" s="26">
        <v>3121.5</v>
      </c>
      <c r="J56" s="26">
        <v>3231.8500000000004</v>
      </c>
      <c r="K56" s="26">
        <v>2940.46</v>
      </c>
      <c r="L56" s="26">
        <v>2813.06</v>
      </c>
      <c r="M56" s="26">
        <v>3500.6200000000003</v>
      </c>
      <c r="N56" s="30"/>
      <c r="O56" s="30"/>
      <c r="P56" s="30">
        <f t="shared" si="4"/>
        <v>0.13899663208748558</v>
      </c>
      <c r="Q56" s="31"/>
      <c r="R56" s="31"/>
      <c r="S56" s="31"/>
      <c r="T56" s="31">
        <v>-3.7478602372481573E-2</v>
      </c>
      <c r="U56" s="31">
        <v>0.17019653208488639</v>
      </c>
      <c r="V56" s="31">
        <v>1.1233511069606905E-2</v>
      </c>
      <c r="W56" s="83" t="s">
        <v>293</v>
      </c>
      <c r="Y56" s="32"/>
      <c r="Z56" s="77"/>
    </row>
    <row r="57" spans="1:27" x14ac:dyDescent="0.35">
      <c r="A57" s="22" t="s">
        <v>208</v>
      </c>
      <c r="B57" s="23">
        <f t="shared" si="10"/>
        <v>17</v>
      </c>
      <c r="C57" s="29" t="s">
        <v>202</v>
      </c>
      <c r="D57" s="86" t="s">
        <v>203</v>
      </c>
      <c r="E57" s="86" t="s">
        <v>156</v>
      </c>
      <c r="F57" s="25"/>
      <c r="G57" s="25">
        <v>0</v>
      </c>
      <c r="H57" s="25"/>
      <c r="I57" s="26">
        <v>4543.2700000000004</v>
      </c>
      <c r="J57" s="26">
        <v>4762.09</v>
      </c>
      <c r="K57" s="26">
        <v>4420.8100000000004</v>
      </c>
      <c r="L57" s="26">
        <v>4286.38</v>
      </c>
      <c r="M57" s="26">
        <v>4703.76</v>
      </c>
      <c r="N57" s="30"/>
      <c r="O57" s="30"/>
      <c r="P57" s="30"/>
      <c r="Q57" s="31"/>
      <c r="R57" s="31"/>
      <c r="S57" s="31"/>
      <c r="T57" s="31">
        <v>0</v>
      </c>
      <c r="U57" s="31">
        <v>0</v>
      </c>
      <c r="V57" s="31">
        <v>0</v>
      </c>
      <c r="W57" s="78"/>
      <c r="Y57" s="32"/>
      <c r="Z57" s="69"/>
    </row>
    <row r="58" spans="1:27" x14ac:dyDescent="0.35">
      <c r="A58" s="22" t="s">
        <v>208</v>
      </c>
      <c r="B58" s="23">
        <f t="shared" si="10"/>
        <v>18</v>
      </c>
      <c r="C58" s="29" t="s">
        <v>198</v>
      </c>
      <c r="D58" s="86" t="s">
        <v>257</v>
      </c>
      <c r="E58" s="86" t="s">
        <v>156</v>
      </c>
      <c r="F58" s="25"/>
      <c r="G58" s="25">
        <v>1961.03</v>
      </c>
      <c r="H58" s="25"/>
      <c r="I58" s="26">
        <v>2112.83</v>
      </c>
      <c r="J58" s="26">
        <v>2173.6899999999996</v>
      </c>
      <c r="K58" s="26">
        <v>1968.53</v>
      </c>
      <c r="L58" s="26">
        <v>2014.1500000000003</v>
      </c>
      <c r="M58" s="26">
        <v>2448.81</v>
      </c>
      <c r="N58" s="30"/>
      <c r="O58" s="30"/>
      <c r="P58" s="30">
        <f t="shared" si="4"/>
        <v>7.7408300739917266E-2</v>
      </c>
      <c r="Q58" s="31"/>
      <c r="R58" s="31"/>
      <c r="S58" s="31"/>
      <c r="T58" s="31">
        <v>-7.3005397630157121E-2</v>
      </c>
      <c r="U58" s="31">
        <v>0.13918869550821289</v>
      </c>
      <c r="V58" s="31">
        <v>2.0248935340696494E-2</v>
      </c>
      <c r="W58" s="78"/>
      <c r="Y58" s="32"/>
      <c r="Z58" s="69"/>
    </row>
    <row r="59" spans="1:27" x14ac:dyDescent="0.35">
      <c r="A59" s="22" t="s">
        <v>208</v>
      </c>
      <c r="B59" s="23">
        <f t="shared" ref="B59:B63" si="11">B58+1</f>
        <v>19</v>
      </c>
      <c r="C59" s="29" t="s">
        <v>198</v>
      </c>
      <c r="D59" s="86" t="s">
        <v>191</v>
      </c>
      <c r="E59" s="86" t="s">
        <v>156</v>
      </c>
      <c r="F59" s="25"/>
      <c r="G59" s="25">
        <v>1651.8</v>
      </c>
      <c r="H59" s="25"/>
      <c r="I59" s="26">
        <v>1714.2199999999998</v>
      </c>
      <c r="J59" s="26">
        <v>0</v>
      </c>
      <c r="K59" s="26">
        <v>1717.4</v>
      </c>
      <c r="L59" s="26">
        <v>1699.3899999999999</v>
      </c>
      <c r="M59" s="26">
        <v>0</v>
      </c>
      <c r="N59" s="30"/>
      <c r="O59" s="30"/>
      <c r="P59" s="30">
        <f t="shared" si="4"/>
        <v>3.7789078580941909E-2</v>
      </c>
      <c r="Q59" s="31"/>
      <c r="R59" s="31"/>
      <c r="S59" s="31"/>
      <c r="T59" s="31">
        <v>0</v>
      </c>
      <c r="U59" s="31">
        <v>8.5298423935085133E-3</v>
      </c>
      <c r="V59" s="31">
        <v>1.1074769379081806E-2</v>
      </c>
      <c r="W59" s="78"/>
      <c r="Y59" s="32"/>
      <c r="Z59" s="69"/>
    </row>
    <row r="60" spans="1:27" x14ac:dyDescent="0.35">
      <c r="A60" s="22" t="s">
        <v>208</v>
      </c>
      <c r="B60" s="23">
        <f t="shared" si="11"/>
        <v>20</v>
      </c>
      <c r="C60" s="29" t="s">
        <v>198</v>
      </c>
      <c r="D60" s="86" t="s">
        <v>190</v>
      </c>
      <c r="E60" s="86" t="s">
        <v>156</v>
      </c>
      <c r="F60" s="25"/>
      <c r="G60" s="25">
        <v>3804.66</v>
      </c>
      <c r="H60" s="25"/>
      <c r="I60" s="26">
        <v>3943.12</v>
      </c>
      <c r="J60" s="26">
        <v>0</v>
      </c>
      <c r="K60" s="26">
        <v>4401.2299999999996</v>
      </c>
      <c r="L60" s="26">
        <v>3779.73</v>
      </c>
      <c r="M60" s="26">
        <v>0</v>
      </c>
      <c r="N60" s="30"/>
      <c r="O60" s="30"/>
      <c r="P60" s="30">
        <f t="shared" si="4"/>
        <v>3.6392213758916707E-2</v>
      </c>
      <c r="Q60" s="31"/>
      <c r="R60" s="31"/>
      <c r="S60" s="31"/>
      <c r="T60" s="31">
        <v>0</v>
      </c>
      <c r="U60" s="31">
        <v>2.0343286660062576E-2</v>
      </c>
      <c r="V60" s="31">
        <v>2.0298838478765902E-2</v>
      </c>
      <c r="W60" s="78"/>
      <c r="Y60" s="32"/>
      <c r="Z60" s="69"/>
    </row>
    <row r="61" spans="1:27" x14ac:dyDescent="0.35">
      <c r="A61" s="22" t="s">
        <v>208</v>
      </c>
      <c r="B61" s="23">
        <f t="shared" si="11"/>
        <v>21</v>
      </c>
      <c r="C61" s="29" t="s">
        <v>199</v>
      </c>
      <c r="D61" s="86" t="s">
        <v>189</v>
      </c>
      <c r="E61" s="86" t="s">
        <v>156</v>
      </c>
      <c r="F61" s="25"/>
      <c r="G61" s="25">
        <v>3314.22</v>
      </c>
      <c r="H61" s="25"/>
      <c r="I61" s="26">
        <v>3436.33</v>
      </c>
      <c r="J61" s="26">
        <v>4017.2799999999997</v>
      </c>
      <c r="K61" s="26">
        <v>3596.26</v>
      </c>
      <c r="L61" s="26">
        <v>3339.17</v>
      </c>
      <c r="M61" s="26">
        <v>3920.9</v>
      </c>
      <c r="N61" s="30"/>
      <c r="O61" s="30"/>
      <c r="P61" s="30">
        <f t="shared" si="4"/>
        <v>3.6844265015599488E-2</v>
      </c>
      <c r="Q61" s="31"/>
      <c r="R61" s="31"/>
      <c r="S61" s="31"/>
      <c r="T61" s="31">
        <v>-0.14887204277336064</v>
      </c>
      <c r="U61" s="31">
        <v>0.14899105484627673</v>
      </c>
      <c r="V61" s="31">
        <v>6.023320134954413E-2</v>
      </c>
      <c r="W61" s="78"/>
      <c r="Y61" s="32"/>
      <c r="Z61" s="69"/>
    </row>
    <row r="62" spans="1:27" x14ac:dyDescent="0.35">
      <c r="A62" s="22" t="s">
        <v>208</v>
      </c>
      <c r="B62" s="23">
        <f t="shared" si="11"/>
        <v>22</v>
      </c>
      <c r="C62" s="29" t="s">
        <v>199</v>
      </c>
      <c r="D62" s="86" t="s">
        <v>195</v>
      </c>
      <c r="E62" s="86" t="s">
        <v>156</v>
      </c>
      <c r="F62" s="25"/>
      <c r="G62" s="25">
        <v>3434.5299999999997</v>
      </c>
      <c r="H62" s="25"/>
      <c r="I62" s="26">
        <v>3560.42</v>
      </c>
      <c r="J62" s="26">
        <v>3801.2300000000005</v>
      </c>
      <c r="K62" s="26">
        <v>3424.4199999999996</v>
      </c>
      <c r="L62" s="26">
        <v>3303.87</v>
      </c>
      <c r="M62" s="26">
        <v>3840.6200000000003</v>
      </c>
      <c r="N62" s="30"/>
      <c r="O62" s="30"/>
      <c r="P62" s="30">
        <f t="shared" si="4"/>
        <v>3.6654214696042936E-2</v>
      </c>
      <c r="Q62" s="31"/>
      <c r="R62" s="31"/>
      <c r="S62" s="31"/>
      <c r="T62" s="31">
        <v>0</v>
      </c>
      <c r="U62" s="31">
        <v>9.3173867185563086E-3</v>
      </c>
      <c r="V62" s="31">
        <v>2.7088459712618418E-2</v>
      </c>
      <c r="W62" s="78"/>
      <c r="Y62" s="32"/>
      <c r="Z62" s="69"/>
    </row>
    <row r="63" spans="1:27" x14ac:dyDescent="0.35">
      <c r="A63" s="22" t="s">
        <v>208</v>
      </c>
      <c r="B63" s="23">
        <f t="shared" si="11"/>
        <v>23</v>
      </c>
      <c r="C63" s="29" t="s">
        <v>174</v>
      </c>
      <c r="D63" s="86" t="s">
        <v>192</v>
      </c>
      <c r="E63" s="86" t="s">
        <v>156</v>
      </c>
      <c r="F63" s="25"/>
      <c r="G63" s="25">
        <v>5687.9400000000005</v>
      </c>
      <c r="H63" s="25"/>
      <c r="I63" s="26">
        <v>5913.17</v>
      </c>
      <c r="J63" s="26">
        <v>0</v>
      </c>
      <c r="K63" s="26">
        <v>6004.79</v>
      </c>
      <c r="L63" s="26">
        <v>5882.65</v>
      </c>
      <c r="M63" s="26">
        <v>0</v>
      </c>
      <c r="N63" s="30"/>
      <c r="O63" s="30"/>
      <c r="P63" s="30">
        <f t="shared" si="4"/>
        <v>3.9597815729420414E-2</v>
      </c>
      <c r="Q63" s="31"/>
      <c r="R63" s="31"/>
      <c r="S63" s="31"/>
      <c r="T63" s="31">
        <v>0</v>
      </c>
      <c r="U63" s="31">
        <v>1.546935218737655E-2</v>
      </c>
      <c r="V63" s="31">
        <v>2.3762516295003477E-2</v>
      </c>
      <c r="W63" s="78"/>
      <c r="Y63" s="32"/>
      <c r="Z63" s="69"/>
    </row>
    <row r="64" spans="1:27" x14ac:dyDescent="0.35">
      <c r="A64" s="22" t="s">
        <v>208</v>
      </c>
      <c r="B64" s="23">
        <f t="shared" ref="B64:B67" si="12">B63+1</f>
        <v>24</v>
      </c>
      <c r="C64" s="29" t="s">
        <v>174</v>
      </c>
      <c r="D64" s="86" t="s">
        <v>243</v>
      </c>
      <c r="E64" s="86" t="s">
        <v>156</v>
      </c>
      <c r="F64" s="25"/>
      <c r="G64" s="25">
        <v>0</v>
      </c>
      <c r="H64" s="25"/>
      <c r="I64" s="26">
        <v>5714.8899999999994</v>
      </c>
      <c r="J64" s="26">
        <v>0</v>
      </c>
      <c r="K64" s="26">
        <v>5906.1200000000008</v>
      </c>
      <c r="L64" s="26">
        <v>5587.41</v>
      </c>
      <c r="M64" s="26">
        <v>0</v>
      </c>
      <c r="N64" s="30"/>
      <c r="O64" s="30"/>
      <c r="P64" s="30"/>
      <c r="Q64" s="31"/>
      <c r="R64" s="31"/>
      <c r="S64" s="31"/>
      <c r="T64" s="31">
        <v>0</v>
      </c>
      <c r="U64" s="31">
        <v>0</v>
      </c>
      <c r="V64" s="31">
        <v>0</v>
      </c>
      <c r="W64" s="78"/>
      <c r="Y64" s="32"/>
      <c r="Z64" s="69"/>
    </row>
    <row r="65" spans="1:26" ht="21.45" x14ac:dyDescent="0.35">
      <c r="A65" s="22" t="s">
        <v>208</v>
      </c>
      <c r="B65" s="23">
        <f t="shared" si="12"/>
        <v>25</v>
      </c>
      <c r="C65" s="29" t="s">
        <v>175</v>
      </c>
      <c r="D65" s="86" t="s">
        <v>242</v>
      </c>
      <c r="E65" s="86" t="s">
        <v>156</v>
      </c>
      <c r="F65" s="25"/>
      <c r="G65" s="25">
        <v>4415.7199999999993</v>
      </c>
      <c r="H65" s="25"/>
      <c r="I65" s="26">
        <v>4502.7000000000007</v>
      </c>
      <c r="J65" s="26">
        <v>4311.25</v>
      </c>
      <c r="K65" s="26">
        <v>0</v>
      </c>
      <c r="L65" s="26">
        <v>0</v>
      </c>
      <c r="M65" s="26">
        <v>4632.6299999999992</v>
      </c>
      <c r="N65" s="30"/>
      <c r="O65" s="30"/>
      <c r="P65" s="30">
        <f t="shared" si="4"/>
        <v>1.9697806926164112E-2</v>
      </c>
      <c r="Q65" s="31"/>
      <c r="R65" s="31"/>
      <c r="S65" s="31"/>
      <c r="T65" s="31">
        <v>0</v>
      </c>
      <c r="U65" s="31">
        <v>8.5298423935085133E-3</v>
      </c>
      <c r="V65" s="31">
        <v>1.1074769379081806E-2</v>
      </c>
      <c r="W65" s="78"/>
      <c r="Y65" s="32"/>
      <c r="Z65" s="69"/>
    </row>
    <row r="66" spans="1:26" x14ac:dyDescent="0.35">
      <c r="A66" s="22" t="s">
        <v>208</v>
      </c>
      <c r="B66" s="23">
        <f t="shared" si="12"/>
        <v>26</v>
      </c>
      <c r="C66" s="29" t="s">
        <v>176</v>
      </c>
      <c r="D66" s="86" t="s">
        <v>193</v>
      </c>
      <c r="E66" s="86" t="s">
        <v>156</v>
      </c>
      <c r="F66" s="25"/>
      <c r="G66" s="25">
        <v>3602.3000000000006</v>
      </c>
      <c r="H66" s="25"/>
      <c r="I66" s="26">
        <v>3903.54</v>
      </c>
      <c r="J66" s="26">
        <v>4212.2</v>
      </c>
      <c r="K66" s="26">
        <v>3659.96</v>
      </c>
      <c r="L66" s="26">
        <v>3899.97</v>
      </c>
      <c r="M66" s="26">
        <v>4529.6100000000006</v>
      </c>
      <c r="N66" s="30"/>
      <c r="O66" s="30"/>
      <c r="P66" s="30">
        <f t="shared" si="4"/>
        <v>8.3624351109013478E-2</v>
      </c>
      <c r="Q66" s="31"/>
      <c r="R66" s="31"/>
      <c r="S66" s="31"/>
      <c r="T66" s="31">
        <v>-1.233328019952773E-2</v>
      </c>
      <c r="U66" s="31">
        <v>4.4733073779380517E-2</v>
      </c>
      <c r="V66" s="31">
        <v>5.0179422815790797E-2</v>
      </c>
      <c r="W66" s="86"/>
      <c r="Y66" s="32"/>
      <c r="Z66" s="69"/>
    </row>
    <row r="67" spans="1:26" x14ac:dyDescent="0.35">
      <c r="A67" s="22" t="s">
        <v>208</v>
      </c>
      <c r="B67" s="23">
        <f t="shared" si="12"/>
        <v>27</v>
      </c>
      <c r="C67" s="29" t="s">
        <v>177</v>
      </c>
      <c r="D67" s="86" t="s">
        <v>194</v>
      </c>
      <c r="E67" s="86" t="s">
        <v>156</v>
      </c>
      <c r="F67" s="25"/>
      <c r="G67" s="25">
        <v>2781.83</v>
      </c>
      <c r="H67" s="25"/>
      <c r="I67" s="26">
        <v>2891.87</v>
      </c>
      <c r="J67" s="26">
        <v>2584.6800000000003</v>
      </c>
      <c r="K67" s="26">
        <v>2698.13</v>
      </c>
      <c r="L67" s="26">
        <v>0</v>
      </c>
      <c r="M67" s="26">
        <v>3211.96</v>
      </c>
      <c r="N67" s="30"/>
      <c r="O67" s="30"/>
      <c r="P67" s="30">
        <f t="shared" si="4"/>
        <v>3.9556694693780703E-2</v>
      </c>
      <c r="Q67" s="31"/>
      <c r="R67" s="31"/>
      <c r="S67" s="31"/>
      <c r="T67" s="31">
        <v>0</v>
      </c>
      <c r="U67" s="31">
        <v>5.1155371648563541E-3</v>
      </c>
      <c r="V67" s="31">
        <v>3.4259510351601907E-2</v>
      </c>
      <c r="W67" s="86"/>
      <c r="Y67" s="32"/>
      <c r="Z67" s="69"/>
    </row>
    <row r="68" spans="1:26" s="47" customFormat="1" x14ac:dyDescent="0.35">
      <c r="A68" s="43"/>
      <c r="B68" s="44"/>
      <c r="C68" s="249" t="s">
        <v>206</v>
      </c>
      <c r="D68" s="250"/>
      <c r="E68" s="250"/>
      <c r="F68" s="250"/>
      <c r="G68" s="250"/>
      <c r="H68" s="250"/>
      <c r="I68" s="250"/>
      <c r="J68" s="250"/>
      <c r="K68" s="251"/>
      <c r="L68" s="45"/>
      <c r="M68" s="45"/>
      <c r="N68" s="46"/>
      <c r="O68" s="46"/>
      <c r="P68" s="46"/>
      <c r="Q68" s="45"/>
      <c r="R68" s="45"/>
      <c r="S68" s="45"/>
      <c r="T68" s="45"/>
      <c r="U68" s="45"/>
      <c r="V68" s="45"/>
      <c r="W68" s="45"/>
      <c r="Y68" s="48"/>
      <c r="Z68" s="45"/>
    </row>
    <row r="69" spans="1:26" s="47" customFormat="1" ht="112.5" customHeight="1" x14ac:dyDescent="0.35">
      <c r="A69" s="87" t="s">
        <v>209</v>
      </c>
      <c r="B69" s="88"/>
      <c r="C69" s="49" t="s">
        <v>133</v>
      </c>
      <c r="D69" s="45"/>
      <c r="E69" s="45" t="s">
        <v>138</v>
      </c>
      <c r="F69" s="50">
        <v>22.17</v>
      </c>
      <c r="G69" s="50">
        <v>11.6</v>
      </c>
      <c r="H69" s="50">
        <v>22.55</v>
      </c>
      <c r="I69" s="50">
        <v>13.38</v>
      </c>
      <c r="J69" s="50">
        <v>14.21</v>
      </c>
      <c r="K69" s="50">
        <v>12.44</v>
      </c>
      <c r="L69" s="50"/>
      <c r="M69" s="50"/>
      <c r="N69" s="46">
        <f t="shared" si="2"/>
        <v>-0.39648173207036536</v>
      </c>
      <c r="O69" s="46">
        <f t="shared" si="3"/>
        <v>-0.40665188470066516</v>
      </c>
      <c r="P69" s="46">
        <f t="shared" si="4"/>
        <v>0.15344827586206908</v>
      </c>
      <c r="Q69" s="51">
        <v>0.29653628519812947</v>
      </c>
      <c r="R69" s="51">
        <v>-0.42386305612448294</v>
      </c>
      <c r="S69" s="51">
        <v>-0.20551824910648775</v>
      </c>
      <c r="T69" s="51">
        <v>9.9884555338509262E-2</v>
      </c>
      <c r="U69" s="51">
        <v>1.6121119112825655E-2</v>
      </c>
      <c r="V69" s="51">
        <v>3.1680681679669975E-2</v>
      </c>
      <c r="W69" s="72" t="s">
        <v>283</v>
      </c>
      <c r="Y69" s="48">
        <f t="shared" si="5"/>
        <v>1.153448275862069</v>
      </c>
      <c r="Z69" s="72" t="s">
        <v>266</v>
      </c>
    </row>
    <row r="70" spans="1:26" s="47" customFormat="1" ht="53.6" x14ac:dyDescent="0.35">
      <c r="A70" s="87" t="s">
        <v>210</v>
      </c>
      <c r="B70" s="88"/>
      <c r="C70" s="49" t="s">
        <v>140</v>
      </c>
      <c r="D70" s="45"/>
      <c r="E70" s="45" t="s">
        <v>156</v>
      </c>
      <c r="F70" s="50">
        <v>5408.22</v>
      </c>
      <c r="G70" s="50">
        <v>1403.25</v>
      </c>
      <c r="H70" s="50">
        <v>4798.62</v>
      </c>
      <c r="I70" s="50">
        <v>1561.93</v>
      </c>
      <c r="J70" s="50">
        <v>1630.54</v>
      </c>
      <c r="K70" s="50">
        <v>1496.73</v>
      </c>
      <c r="L70" s="50"/>
      <c r="M70" s="50"/>
      <c r="N70" s="46">
        <f t="shared" si="2"/>
        <v>-0.71119333163221909</v>
      </c>
      <c r="O70" s="46">
        <f t="shared" si="3"/>
        <v>-0.67450433666345733</v>
      </c>
      <c r="P70" s="46">
        <f t="shared" si="4"/>
        <v>0.11308034918938184</v>
      </c>
      <c r="Q70" s="46">
        <v>0.28314810860866735</v>
      </c>
      <c r="R70" s="46">
        <v>-0.43404632926728826</v>
      </c>
      <c r="S70" s="46">
        <v>-0.55178284822710155</v>
      </c>
      <c r="T70" s="46">
        <v>0.2831872282800878</v>
      </c>
      <c r="U70" s="46">
        <v>-0.16613909156773821</v>
      </c>
      <c r="V70" s="46">
        <v>4.0262101507263726E-2</v>
      </c>
      <c r="W70" s="72" t="s">
        <v>284</v>
      </c>
      <c r="Y70" s="48">
        <f t="shared" si="5"/>
        <v>1.1130803491893819</v>
      </c>
      <c r="Z70" s="72" t="s">
        <v>267</v>
      </c>
    </row>
    <row r="71" spans="1:26" s="47" customFormat="1" ht="21.45" x14ac:dyDescent="0.35">
      <c r="A71" s="43" t="s">
        <v>210</v>
      </c>
      <c r="B71" s="44">
        <v>1</v>
      </c>
      <c r="C71" s="52" t="s">
        <v>143</v>
      </c>
      <c r="D71" s="45" t="s">
        <v>211</v>
      </c>
      <c r="E71" s="45" t="s">
        <v>156</v>
      </c>
      <c r="F71" s="50"/>
      <c r="G71" s="50">
        <v>1490.24</v>
      </c>
      <c r="H71" s="50"/>
      <c r="I71" s="50">
        <v>1621.7</v>
      </c>
      <c r="J71" s="50">
        <v>1703.53</v>
      </c>
      <c r="K71" s="50">
        <v>1539.62</v>
      </c>
      <c r="L71" s="50"/>
      <c r="M71" s="50"/>
      <c r="N71" s="46"/>
      <c r="O71" s="46"/>
      <c r="P71" s="46">
        <f t="shared" si="4"/>
        <v>8.8213978956409728E-2</v>
      </c>
      <c r="Q71" s="46"/>
      <c r="R71" s="46"/>
      <c r="S71" s="46"/>
      <c r="T71" s="46">
        <v>0.36276077094549808</v>
      </c>
      <c r="U71" s="46">
        <v>-0.27022040341878195</v>
      </c>
      <c r="V71" s="46">
        <v>9.4217125871538521E-2</v>
      </c>
      <c r="W71" s="73"/>
      <c r="Y71" s="48"/>
      <c r="Z71" s="73"/>
    </row>
    <row r="72" spans="1:26" s="47" customFormat="1" ht="21.45" x14ac:dyDescent="0.35">
      <c r="A72" s="43" t="s">
        <v>210</v>
      </c>
      <c r="B72" s="44">
        <f t="shared" ref="B72:B74" si="13">B71+1</f>
        <v>2</v>
      </c>
      <c r="C72" s="52" t="s">
        <v>146</v>
      </c>
      <c r="D72" s="45" t="s">
        <v>212</v>
      </c>
      <c r="E72" s="45" t="s">
        <v>156</v>
      </c>
      <c r="F72" s="50"/>
      <c r="G72" s="50">
        <v>1403.46</v>
      </c>
      <c r="H72" s="50"/>
      <c r="I72" s="50">
        <v>1577.73</v>
      </c>
      <c r="J72" s="50">
        <v>1565.44</v>
      </c>
      <c r="K72" s="50">
        <v>1589.71</v>
      </c>
      <c r="L72" s="50"/>
      <c r="M72" s="50"/>
      <c r="N72" s="46"/>
      <c r="O72" s="46"/>
      <c r="P72" s="46">
        <f t="shared" si="4"/>
        <v>0.12417168996622631</v>
      </c>
      <c r="Q72" s="46"/>
      <c r="R72" s="46"/>
      <c r="S72" s="46"/>
      <c r="T72" s="46">
        <v>0.55094873710438708</v>
      </c>
      <c r="U72" s="46">
        <v>-0.32373997559547796</v>
      </c>
      <c r="V72" s="46">
        <v>0</v>
      </c>
      <c r="W72" s="73"/>
      <c r="Y72" s="48"/>
      <c r="Z72" s="73"/>
    </row>
    <row r="73" spans="1:26" s="47" customFormat="1" ht="21.45" x14ac:dyDescent="0.35">
      <c r="A73" s="43" t="s">
        <v>210</v>
      </c>
      <c r="B73" s="44">
        <f t="shared" si="13"/>
        <v>3</v>
      </c>
      <c r="C73" s="52" t="s">
        <v>147</v>
      </c>
      <c r="D73" s="45" t="s">
        <v>155</v>
      </c>
      <c r="E73" s="45" t="s">
        <v>156</v>
      </c>
      <c r="F73" s="50"/>
      <c r="G73" s="50">
        <v>1070.1199999999999</v>
      </c>
      <c r="H73" s="50"/>
      <c r="I73" s="50">
        <v>1287.8399999999999</v>
      </c>
      <c r="J73" s="50">
        <v>1366.3</v>
      </c>
      <c r="K73" s="50">
        <v>1230.24</v>
      </c>
      <c r="L73" s="50"/>
      <c r="M73" s="50"/>
      <c r="N73" s="46"/>
      <c r="O73" s="46"/>
      <c r="P73" s="46">
        <f t="shared" si="4"/>
        <v>0.20345381826337239</v>
      </c>
      <c r="Q73" s="46"/>
      <c r="R73" s="46"/>
      <c r="S73" s="46"/>
      <c r="T73" s="46">
        <v>0.18675346753255084</v>
      </c>
      <c r="U73" s="46">
        <v>-3.9104843486069796E-2</v>
      </c>
      <c r="V73" s="46">
        <v>5.5343196531437933E-2</v>
      </c>
      <c r="W73" s="73"/>
      <c r="Y73" s="48"/>
      <c r="Z73" s="73"/>
    </row>
    <row r="74" spans="1:26" s="47" customFormat="1" x14ac:dyDescent="0.35">
      <c r="A74" s="43" t="s">
        <v>210</v>
      </c>
      <c r="B74" s="44">
        <f t="shared" si="13"/>
        <v>4</v>
      </c>
      <c r="C74" s="52" t="s">
        <v>150</v>
      </c>
      <c r="D74" s="45" t="s">
        <v>213</v>
      </c>
      <c r="E74" s="45" t="s">
        <v>156</v>
      </c>
      <c r="F74" s="50"/>
      <c r="G74" s="50">
        <v>3094.5003805904926</v>
      </c>
      <c r="H74" s="50"/>
      <c r="I74" s="50">
        <v>3599.0614754098365</v>
      </c>
      <c r="J74" s="50">
        <v>3780.0760319929036</v>
      </c>
      <c r="K74" s="50">
        <v>3390.2456106844829</v>
      </c>
      <c r="L74" s="50"/>
      <c r="M74" s="50"/>
      <c r="N74" s="46"/>
      <c r="O74" s="46"/>
      <c r="P74" s="46">
        <f t="shared" si="4"/>
        <v>0.16305090734002869</v>
      </c>
      <c r="Q74" s="46"/>
      <c r="R74" s="46"/>
      <c r="S74" s="46"/>
      <c r="T74" s="46"/>
      <c r="U74" s="46"/>
      <c r="V74" s="46"/>
      <c r="W74" s="73"/>
      <c r="Y74" s="48"/>
      <c r="Z74" s="73"/>
    </row>
    <row r="75" spans="1:26" s="47" customFormat="1" ht="53.6" x14ac:dyDescent="0.35">
      <c r="A75" s="87" t="s">
        <v>214</v>
      </c>
      <c r="B75" s="88"/>
      <c r="C75" s="49" t="s">
        <v>157</v>
      </c>
      <c r="D75" s="45"/>
      <c r="E75" s="45" t="s">
        <v>156</v>
      </c>
      <c r="F75" s="50">
        <v>1099.42</v>
      </c>
      <c r="G75" s="50">
        <v>1921.06</v>
      </c>
      <c r="H75" s="50">
        <v>3887.6</v>
      </c>
      <c r="I75" s="50">
        <v>2177.3795013850417</v>
      </c>
      <c r="J75" s="50">
        <v>2192.6995494709527</v>
      </c>
      <c r="K75" s="50">
        <v>2152.3815273382452</v>
      </c>
      <c r="L75" s="50"/>
      <c r="M75" s="50"/>
      <c r="N75" s="46"/>
      <c r="O75" s="46"/>
      <c r="P75" s="46">
        <f t="shared" si="4"/>
        <v>0.13342607799081851</v>
      </c>
      <c r="Q75" s="46">
        <v>0.54852123332714631</v>
      </c>
      <c r="R75" s="46">
        <v>-0.47734350604212816</v>
      </c>
      <c r="S75" s="46">
        <v>-0.30797855611860481</v>
      </c>
      <c r="T75" s="46">
        <v>1.0387314701864967</v>
      </c>
      <c r="U75" s="46">
        <v>-0.46751743871184359</v>
      </c>
      <c r="V75" s="46">
        <v>4.406291822513575E-2</v>
      </c>
      <c r="W75" s="72" t="s">
        <v>285</v>
      </c>
      <c r="Y75" s="48">
        <f>I75/G75</f>
        <v>1.1334260779908185</v>
      </c>
      <c r="Z75" s="72" t="s">
        <v>268</v>
      </c>
    </row>
    <row r="76" spans="1:26" s="47" customFormat="1" ht="32.15" hidden="1" outlineLevel="1" x14ac:dyDescent="0.35">
      <c r="A76" s="53" t="s">
        <v>214</v>
      </c>
      <c r="B76" s="54">
        <v>1</v>
      </c>
      <c r="C76" s="55" t="s">
        <v>160</v>
      </c>
      <c r="D76" s="56" t="s">
        <v>216</v>
      </c>
      <c r="E76" s="56" t="s">
        <v>156</v>
      </c>
      <c r="F76" s="57"/>
      <c r="G76" s="57"/>
      <c r="H76" s="57"/>
      <c r="I76" s="57"/>
      <c r="J76" s="57"/>
      <c r="K76" s="57"/>
      <c r="L76" s="57"/>
      <c r="M76" s="57"/>
      <c r="N76" s="46"/>
      <c r="O76" s="46"/>
      <c r="P76" s="46" t="e">
        <f t="shared" si="4"/>
        <v>#DIV/0!</v>
      </c>
      <c r="Q76" s="58"/>
      <c r="R76" s="58"/>
      <c r="S76" s="58"/>
      <c r="T76" s="58"/>
      <c r="U76" s="58"/>
      <c r="V76" s="58"/>
      <c r="W76" s="59"/>
      <c r="Y76" s="48"/>
      <c r="Z76" s="59"/>
    </row>
    <row r="77" spans="1:26" s="47" customFormat="1" collapsed="1" x14ac:dyDescent="0.35">
      <c r="A77" s="43" t="s">
        <v>214</v>
      </c>
      <c r="B77" s="44">
        <f t="shared" ref="B77:B80" si="14">B76+1</f>
        <v>2</v>
      </c>
      <c r="C77" s="52" t="s">
        <v>232</v>
      </c>
      <c r="D77" s="45" t="s">
        <v>238</v>
      </c>
      <c r="E77" s="45" t="s">
        <v>156</v>
      </c>
      <c r="F77" s="50"/>
      <c r="G77" s="50">
        <v>1875.16</v>
      </c>
      <c r="H77" s="50"/>
      <c r="I77" s="50">
        <v>2190.23</v>
      </c>
      <c r="J77" s="50">
        <v>2255.08</v>
      </c>
      <c r="K77" s="50">
        <v>2105.84</v>
      </c>
      <c r="L77" s="50"/>
      <c r="M77" s="50"/>
      <c r="N77" s="46"/>
      <c r="O77" s="46"/>
      <c r="P77" s="46">
        <f t="shared" si="4"/>
        <v>0.16802299537106163</v>
      </c>
      <c r="Q77" s="46"/>
      <c r="R77" s="46"/>
      <c r="S77" s="46"/>
      <c r="T77" s="46">
        <v>2.2761802913606179</v>
      </c>
      <c r="U77" s="46">
        <v>-0.66628956860638167</v>
      </c>
      <c r="V77" s="46">
        <v>6.8349625492662991E-2</v>
      </c>
      <c r="W77" s="60"/>
      <c r="Y77" s="48"/>
      <c r="Z77" s="60"/>
    </row>
    <row r="78" spans="1:26" s="47" customFormat="1" ht="21.45" x14ac:dyDescent="0.35">
      <c r="A78" s="43" t="s">
        <v>214</v>
      </c>
      <c r="B78" s="44">
        <f t="shared" si="14"/>
        <v>3</v>
      </c>
      <c r="C78" s="52" t="s">
        <v>234</v>
      </c>
      <c r="D78" s="45" t="s">
        <v>256</v>
      </c>
      <c r="E78" s="45" t="s">
        <v>156</v>
      </c>
      <c r="F78" s="50"/>
      <c r="G78" s="50">
        <v>2575.9699999999998</v>
      </c>
      <c r="H78" s="50"/>
      <c r="I78" s="50">
        <v>2800.89</v>
      </c>
      <c r="J78" s="50">
        <v>2872.44</v>
      </c>
      <c r="K78" s="50">
        <v>2665.37</v>
      </c>
      <c r="L78" s="50"/>
      <c r="M78" s="50"/>
      <c r="N78" s="46"/>
      <c r="O78" s="46"/>
      <c r="P78" s="46">
        <f t="shared" si="4"/>
        <v>8.7314681459799648E-2</v>
      </c>
      <c r="Q78" s="46"/>
      <c r="R78" s="46"/>
      <c r="S78" s="46"/>
      <c r="T78" s="46">
        <v>1.1025796869868691</v>
      </c>
      <c r="U78" s="46">
        <v>-0.51856621332425723</v>
      </c>
      <c r="V78" s="46">
        <v>7.4153773446034243E-2</v>
      </c>
      <c r="W78" s="60"/>
      <c r="Y78" s="48"/>
      <c r="Z78" s="60"/>
    </row>
    <row r="79" spans="1:26" s="47" customFormat="1" x14ac:dyDescent="0.35">
      <c r="A79" s="43" t="s">
        <v>214</v>
      </c>
      <c r="B79" s="44">
        <f t="shared" si="14"/>
        <v>4</v>
      </c>
      <c r="C79" s="52" t="s">
        <v>254</v>
      </c>
      <c r="D79" s="45"/>
      <c r="E79" s="45" t="s">
        <v>156</v>
      </c>
      <c r="F79" s="50"/>
      <c r="G79" s="50">
        <v>1865.92</v>
      </c>
      <c r="H79" s="50"/>
      <c r="I79" s="50">
        <v>2158.23</v>
      </c>
      <c r="J79" s="50">
        <v>2180.27</v>
      </c>
      <c r="K79" s="50">
        <v>2069.52</v>
      </c>
      <c r="L79" s="50"/>
      <c r="M79" s="50"/>
      <c r="N79" s="46"/>
      <c r="O79" s="46"/>
      <c r="P79" s="46">
        <f t="shared" ref="P79:P91" si="15">(I79-G79)/G79</f>
        <v>0.15665730577945461</v>
      </c>
      <c r="Q79" s="46"/>
      <c r="R79" s="46"/>
      <c r="S79" s="46"/>
      <c r="T79" s="46">
        <v>1.0273997818168605</v>
      </c>
      <c r="U79" s="46">
        <v>-0.49487908066640252</v>
      </c>
      <c r="V79" s="46">
        <v>0.12945519812477535</v>
      </c>
      <c r="W79" s="60"/>
      <c r="Y79" s="48"/>
      <c r="Z79" s="60"/>
    </row>
    <row r="80" spans="1:26" s="47" customFormat="1" x14ac:dyDescent="0.35">
      <c r="A80" s="43" t="s">
        <v>214</v>
      </c>
      <c r="B80" s="44">
        <f t="shared" si="14"/>
        <v>5</v>
      </c>
      <c r="C80" s="52" t="s">
        <v>237</v>
      </c>
      <c r="D80" s="45" t="s">
        <v>255</v>
      </c>
      <c r="E80" s="45" t="s">
        <v>156</v>
      </c>
      <c r="F80" s="50"/>
      <c r="G80" s="50">
        <v>1527.88</v>
      </c>
      <c r="H80" s="50"/>
      <c r="I80" s="50">
        <v>1864.13</v>
      </c>
      <c r="J80" s="50">
        <v>1885.49</v>
      </c>
      <c r="K80" s="50">
        <v>1769.08</v>
      </c>
      <c r="L80" s="50"/>
      <c r="M80" s="50"/>
      <c r="N80" s="46"/>
      <c r="O80" s="46"/>
      <c r="P80" s="46">
        <f t="shared" si="15"/>
        <v>0.22007618399350734</v>
      </c>
      <c r="Q80" s="46"/>
      <c r="R80" s="46"/>
      <c r="S80" s="46"/>
      <c r="T80" s="46">
        <v>0.33839889055466243</v>
      </c>
      <c r="U80" s="46">
        <v>-0.1231282460200972</v>
      </c>
      <c r="V80" s="46">
        <v>3.9599398856862367E-2</v>
      </c>
      <c r="W80" s="60"/>
      <c r="Y80" s="48"/>
      <c r="Z80" s="60"/>
    </row>
    <row r="81" spans="1:26" s="47" customFormat="1" ht="53.6" x14ac:dyDescent="0.35">
      <c r="A81" s="87" t="s">
        <v>214</v>
      </c>
      <c r="B81" s="88"/>
      <c r="C81" s="49" t="s">
        <v>163</v>
      </c>
      <c r="D81" s="45"/>
      <c r="E81" s="45" t="s">
        <v>156</v>
      </c>
      <c r="F81" s="61">
        <v>2832.77</v>
      </c>
      <c r="G81" s="61">
        <v>4061.4977695167286</v>
      </c>
      <c r="H81" s="61">
        <v>6640.98</v>
      </c>
      <c r="I81" s="61">
        <v>4001.6394984326021</v>
      </c>
      <c r="J81" s="61">
        <v>4138.8331150518798</v>
      </c>
      <c r="K81" s="61">
        <v>3728.2838854111287</v>
      </c>
      <c r="L81" s="61"/>
      <c r="M81" s="61"/>
      <c r="N81" s="46">
        <f t="shared" ref="N81" si="16">(I81-F81)/F81</f>
        <v>0.41262421532019972</v>
      </c>
      <c r="O81" s="46">
        <f t="shared" ref="O81" si="17">(I81-H81)/H81</f>
        <v>-0.39743238220374066</v>
      </c>
      <c r="P81" s="46">
        <f t="shared" si="15"/>
        <v>-1.4737979553599248E-2</v>
      </c>
      <c r="Q81" s="46">
        <v>-1.4737979553599248E-2</v>
      </c>
      <c r="R81" s="46">
        <v>0.10222547609650134</v>
      </c>
      <c r="S81" s="46">
        <v>-0.34465298085320495</v>
      </c>
      <c r="T81" s="46">
        <v>0.23879316710528742</v>
      </c>
      <c r="U81" s="46">
        <v>-0.23737121677488782</v>
      </c>
      <c r="V81" s="46">
        <v>4.2892226673148848E-2</v>
      </c>
      <c r="W81" s="72"/>
      <c r="Y81" s="48">
        <f>I81/G81</f>
        <v>0.98526202044640077</v>
      </c>
      <c r="Z81" s="62" t="s">
        <v>269</v>
      </c>
    </row>
    <row r="82" spans="1:26" s="47" customFormat="1" x14ac:dyDescent="0.35">
      <c r="A82" s="43" t="s">
        <v>215</v>
      </c>
      <c r="B82" s="44">
        <v>1</v>
      </c>
      <c r="C82" s="52" t="s">
        <v>165</v>
      </c>
      <c r="D82" s="45" t="s">
        <v>178</v>
      </c>
      <c r="E82" s="45" t="s">
        <v>156</v>
      </c>
      <c r="F82" s="50"/>
      <c r="G82" s="50">
        <v>2373.63</v>
      </c>
      <c r="H82" s="50"/>
      <c r="I82" s="50">
        <v>2547.38</v>
      </c>
      <c r="J82" s="50">
        <v>2654.46</v>
      </c>
      <c r="K82" s="50">
        <v>2361.37</v>
      </c>
      <c r="L82" s="50"/>
      <c r="M82" s="50"/>
      <c r="N82" s="46"/>
      <c r="O82" s="46"/>
      <c r="P82" s="46">
        <f t="shared" si="15"/>
        <v>7.3200119647965356E-2</v>
      </c>
      <c r="Q82" s="46"/>
      <c r="R82" s="46"/>
      <c r="S82" s="46"/>
      <c r="T82" s="46">
        <v>-5.3390230409190664E-2</v>
      </c>
      <c r="U82" s="46">
        <v>0.16352656461418658</v>
      </c>
      <c r="V82" s="46">
        <v>-2.5607446407512446E-2</v>
      </c>
      <c r="W82" s="60"/>
      <c r="Y82" s="48"/>
      <c r="Z82" s="60"/>
    </row>
    <row r="83" spans="1:26" s="47" customFormat="1" x14ac:dyDescent="0.35">
      <c r="A83" s="43" t="s">
        <v>215</v>
      </c>
      <c r="B83" s="44">
        <f t="shared" ref="B83:B91" si="18">B82+1</f>
        <v>2</v>
      </c>
      <c r="C83" s="52" t="s">
        <v>165</v>
      </c>
      <c r="D83" s="45" t="s">
        <v>217</v>
      </c>
      <c r="E83" s="45" t="s">
        <v>156</v>
      </c>
      <c r="F83" s="50"/>
      <c r="G83" s="50">
        <v>6128.51</v>
      </c>
      <c r="H83" s="50"/>
      <c r="I83" s="50">
        <v>6364.6</v>
      </c>
      <c r="J83" s="50">
        <v>6449.62</v>
      </c>
      <c r="K83" s="50">
        <v>6289.82</v>
      </c>
      <c r="L83" s="50"/>
      <c r="M83" s="50"/>
      <c r="N83" s="46"/>
      <c r="O83" s="46"/>
      <c r="P83" s="46">
        <f t="shared" si="15"/>
        <v>3.8523229953120762E-2</v>
      </c>
      <c r="Q83" s="46"/>
      <c r="R83" s="46"/>
      <c r="S83" s="46"/>
      <c r="T83" s="46">
        <v>0.22984426556417592</v>
      </c>
      <c r="U83" s="46">
        <v>-0.18472032334658395</v>
      </c>
      <c r="V83" s="46">
        <v>3.5759717030826144E-2</v>
      </c>
      <c r="W83" s="60"/>
      <c r="Y83" s="48"/>
      <c r="Z83" s="60"/>
    </row>
    <row r="84" spans="1:26" s="47" customFormat="1" x14ac:dyDescent="0.35">
      <c r="A84" s="43" t="s">
        <v>215</v>
      </c>
      <c r="B84" s="44">
        <f t="shared" si="18"/>
        <v>3</v>
      </c>
      <c r="C84" s="52" t="s">
        <v>165</v>
      </c>
      <c r="D84" s="45" t="s">
        <v>218</v>
      </c>
      <c r="E84" s="45" t="s">
        <v>156</v>
      </c>
      <c r="F84" s="50"/>
      <c r="G84" s="50">
        <v>6194.92</v>
      </c>
      <c r="H84" s="50"/>
      <c r="I84" s="50">
        <v>6543.51</v>
      </c>
      <c r="J84" s="50">
        <v>6579.62</v>
      </c>
      <c r="K84" s="50">
        <v>6341.81</v>
      </c>
      <c r="L84" s="50"/>
      <c r="M84" s="50"/>
      <c r="N84" s="46"/>
      <c r="O84" s="46"/>
      <c r="P84" s="46">
        <f t="shared" si="15"/>
        <v>5.6270298890058329E-2</v>
      </c>
      <c r="Q84" s="46"/>
      <c r="R84" s="46"/>
      <c r="S84" s="46"/>
      <c r="T84" s="46">
        <v>6.0635434624929374E-2</v>
      </c>
      <c r="U84" s="46">
        <v>-2.4579366877109043E-2</v>
      </c>
      <c r="V84" s="46">
        <v>2.0979832949804766E-2</v>
      </c>
      <c r="W84" s="60"/>
      <c r="Y84" s="48"/>
      <c r="Z84" s="60"/>
    </row>
    <row r="85" spans="1:26" s="47" customFormat="1" x14ac:dyDescent="0.35">
      <c r="A85" s="43" t="s">
        <v>215</v>
      </c>
      <c r="B85" s="44">
        <f t="shared" si="18"/>
        <v>4</v>
      </c>
      <c r="C85" s="52" t="s">
        <v>165</v>
      </c>
      <c r="D85" s="45" t="s">
        <v>219</v>
      </c>
      <c r="E85" s="45" t="s">
        <v>156</v>
      </c>
      <c r="F85" s="50"/>
      <c r="G85" s="50">
        <v>4964.8900000000003</v>
      </c>
      <c r="H85" s="50"/>
      <c r="I85" s="50">
        <v>5192.0200000000004</v>
      </c>
      <c r="J85" s="50">
        <v>5246.86</v>
      </c>
      <c r="K85" s="50">
        <v>5064.7700000000004</v>
      </c>
      <c r="L85" s="50"/>
      <c r="M85" s="50"/>
      <c r="N85" s="46"/>
      <c r="O85" s="46"/>
      <c r="P85" s="46">
        <f t="shared" si="15"/>
        <v>4.5747237098908558E-2</v>
      </c>
      <c r="Q85" s="46"/>
      <c r="R85" s="46"/>
      <c r="S85" s="46"/>
      <c r="T85" s="46">
        <v>0.26844934356761652</v>
      </c>
      <c r="U85" s="46">
        <v>-0.20501819793673093</v>
      </c>
      <c r="V85" s="46">
        <v>3.7041699603251876E-2</v>
      </c>
      <c r="W85" s="60"/>
      <c r="Y85" s="48"/>
      <c r="Z85" s="60"/>
    </row>
    <row r="86" spans="1:26" s="47" customFormat="1" x14ac:dyDescent="0.35">
      <c r="A86" s="43" t="s">
        <v>215</v>
      </c>
      <c r="B86" s="44">
        <f t="shared" si="18"/>
        <v>5</v>
      </c>
      <c r="C86" s="52" t="s">
        <v>166</v>
      </c>
      <c r="D86" s="45" t="s">
        <v>181</v>
      </c>
      <c r="E86" s="45" t="s">
        <v>156</v>
      </c>
      <c r="F86" s="50"/>
      <c r="G86" s="50">
        <v>3779.23</v>
      </c>
      <c r="H86" s="50"/>
      <c r="I86" s="50">
        <v>4032.12</v>
      </c>
      <c r="J86" s="50">
        <v>4148.7700000000004</v>
      </c>
      <c r="K86" s="50">
        <v>3760.72</v>
      </c>
      <c r="L86" s="50"/>
      <c r="M86" s="50"/>
      <c r="N86" s="46"/>
      <c r="O86" s="46"/>
      <c r="P86" s="46">
        <f t="shared" si="15"/>
        <v>6.6915747387695346E-2</v>
      </c>
      <c r="Q86" s="46"/>
      <c r="R86" s="46"/>
      <c r="S86" s="46"/>
      <c r="T86" s="46">
        <v>0.36291876108300203</v>
      </c>
      <c r="U86" s="46">
        <v>-0.26301202025235892</v>
      </c>
      <c r="V86" s="46">
        <v>6.2184406190534114E-2</v>
      </c>
      <c r="W86" s="60"/>
      <c r="Y86" s="48"/>
      <c r="Z86" s="60"/>
    </row>
    <row r="87" spans="1:26" s="47" customFormat="1" ht="21.45" x14ac:dyDescent="0.35">
      <c r="A87" s="43" t="s">
        <v>215</v>
      </c>
      <c r="B87" s="44">
        <f t="shared" si="18"/>
        <v>6</v>
      </c>
      <c r="C87" s="52" t="s">
        <v>170</v>
      </c>
      <c r="D87" s="45" t="s">
        <v>220</v>
      </c>
      <c r="E87" s="45" t="s">
        <v>156</v>
      </c>
      <c r="F87" s="50"/>
      <c r="G87" s="50">
        <v>4618.93</v>
      </c>
      <c r="H87" s="50"/>
      <c r="I87" s="50">
        <v>4865.2700000000004</v>
      </c>
      <c r="J87" s="50">
        <v>4993.46</v>
      </c>
      <c r="K87" s="50">
        <v>4644.59</v>
      </c>
      <c r="L87" s="50"/>
      <c r="M87" s="50"/>
      <c r="N87" s="46"/>
      <c r="O87" s="46"/>
      <c r="P87" s="46">
        <f t="shared" si="15"/>
        <v>5.3332698265615659E-2</v>
      </c>
      <c r="Q87" s="46"/>
      <c r="R87" s="46"/>
      <c r="S87" s="46"/>
      <c r="T87" s="46">
        <v>0.23782048938761413</v>
      </c>
      <c r="U87" s="46">
        <v>-0.16780458113183383</v>
      </c>
      <c r="V87" s="46">
        <v>2.2545865492632267E-2</v>
      </c>
      <c r="W87" s="60"/>
      <c r="Y87" s="48"/>
      <c r="Z87" s="60"/>
    </row>
    <row r="88" spans="1:26" s="47" customFormat="1" x14ac:dyDescent="0.35">
      <c r="A88" s="43" t="s">
        <v>215</v>
      </c>
      <c r="B88" s="44">
        <f t="shared" si="18"/>
        <v>7</v>
      </c>
      <c r="C88" s="52" t="s">
        <v>171</v>
      </c>
      <c r="D88" s="45" t="s">
        <v>221</v>
      </c>
      <c r="E88" s="45" t="s">
        <v>156</v>
      </c>
      <c r="F88" s="50"/>
      <c r="G88" s="50">
        <v>4362.6499999999996</v>
      </c>
      <c r="H88" s="50"/>
      <c r="I88" s="50">
        <v>4617.84</v>
      </c>
      <c r="J88" s="50">
        <v>4689.2700000000004</v>
      </c>
      <c r="K88" s="50">
        <v>4372.1899999999996</v>
      </c>
      <c r="L88" s="50"/>
      <c r="M88" s="50"/>
      <c r="N88" s="46"/>
      <c r="O88" s="46"/>
      <c r="P88" s="46">
        <f t="shared" si="15"/>
        <v>5.8494263807548283E-2</v>
      </c>
      <c r="Q88" s="46"/>
      <c r="R88" s="46"/>
      <c r="S88" s="46"/>
      <c r="T88" s="46">
        <v>0.25591421428549577</v>
      </c>
      <c r="U88" s="46">
        <v>-0.17548443773344302</v>
      </c>
      <c r="V88" s="46">
        <v>2.2184071179098375E-2</v>
      </c>
      <c r="W88" s="60"/>
      <c r="Y88" s="48"/>
      <c r="Z88" s="60"/>
    </row>
    <row r="89" spans="1:26" s="47" customFormat="1" x14ac:dyDescent="0.35">
      <c r="A89" s="43" t="s">
        <v>215</v>
      </c>
      <c r="B89" s="44">
        <f t="shared" si="18"/>
        <v>8</v>
      </c>
      <c r="C89" s="52" t="s">
        <v>175</v>
      </c>
      <c r="D89" s="45" t="s">
        <v>272</v>
      </c>
      <c r="E89" s="45" t="s">
        <v>156</v>
      </c>
      <c r="F89" s="50"/>
      <c r="G89" s="50">
        <v>4619.6499999999996</v>
      </c>
      <c r="H89" s="50"/>
      <c r="I89" s="50">
        <v>4765.95</v>
      </c>
      <c r="J89" s="50">
        <v>4815.32</v>
      </c>
      <c r="K89" s="50">
        <v>4667.75</v>
      </c>
      <c r="L89" s="50"/>
      <c r="M89" s="50"/>
      <c r="N89" s="46"/>
      <c r="O89" s="46"/>
      <c r="P89" s="46">
        <f t="shared" si="15"/>
        <v>3.1669065838321124E-2</v>
      </c>
      <c r="Q89" s="46"/>
      <c r="R89" s="46"/>
      <c r="S89" s="46"/>
      <c r="T89" s="46">
        <v>0.35343557209581133</v>
      </c>
      <c r="U89" s="46">
        <v>-0.26665172735760978</v>
      </c>
      <c r="V89" s="46">
        <v>3.9421896466705686E-2</v>
      </c>
      <c r="W89" s="60"/>
      <c r="Y89" s="48"/>
      <c r="Z89" s="60"/>
    </row>
    <row r="90" spans="1:26" s="47" customFormat="1" x14ac:dyDescent="0.35">
      <c r="A90" s="43" t="s">
        <v>215</v>
      </c>
      <c r="B90" s="44">
        <f t="shared" si="18"/>
        <v>9</v>
      </c>
      <c r="C90" s="52" t="s">
        <v>176</v>
      </c>
      <c r="D90" s="45" t="s">
        <v>193</v>
      </c>
      <c r="E90" s="45" t="s">
        <v>156</v>
      </c>
      <c r="F90" s="50"/>
      <c r="G90" s="50">
        <v>3702.34</v>
      </c>
      <c r="H90" s="50"/>
      <c r="I90" s="50">
        <v>4011.09</v>
      </c>
      <c r="J90" s="50">
        <v>4121.12</v>
      </c>
      <c r="K90" s="50">
        <v>3743.82</v>
      </c>
      <c r="L90" s="50"/>
      <c r="M90" s="50"/>
      <c r="N90" s="46"/>
      <c r="O90" s="46"/>
      <c r="P90" s="46">
        <f t="shared" si="15"/>
        <v>8.3393205378220259E-2</v>
      </c>
      <c r="Q90" s="46"/>
      <c r="R90" s="46"/>
      <c r="S90" s="46"/>
      <c r="T90" s="46">
        <v>0.36347274811820962</v>
      </c>
      <c r="U90" s="46">
        <v>-0.24877816793329011</v>
      </c>
      <c r="V90" s="46">
        <v>5.7721896364483216E-2</v>
      </c>
      <c r="W90" s="60"/>
      <c r="Y90" s="48"/>
      <c r="Z90" s="60"/>
    </row>
    <row r="91" spans="1:26" s="47" customFormat="1" x14ac:dyDescent="0.35">
      <c r="A91" s="43" t="s">
        <v>215</v>
      </c>
      <c r="B91" s="44">
        <f t="shared" si="18"/>
        <v>10</v>
      </c>
      <c r="C91" s="52" t="s">
        <v>173</v>
      </c>
      <c r="D91" s="45" t="s">
        <v>195</v>
      </c>
      <c r="E91" s="45" t="s">
        <v>156</v>
      </c>
      <c r="F91" s="50"/>
      <c r="G91" s="50">
        <v>3758.09</v>
      </c>
      <c r="H91" s="50"/>
      <c r="I91" s="50">
        <v>4009.29</v>
      </c>
      <c r="J91" s="50">
        <v>4093.67</v>
      </c>
      <c r="K91" s="50">
        <v>3869.22</v>
      </c>
      <c r="L91" s="50"/>
      <c r="M91" s="50"/>
      <c r="N91" s="46"/>
      <c r="O91" s="46"/>
      <c r="P91" s="46">
        <f t="shared" si="15"/>
        <v>6.6842465188433439E-2</v>
      </c>
      <c r="Q91" s="46"/>
      <c r="R91" s="46"/>
      <c r="S91" s="46"/>
      <c r="T91" s="46">
        <v>-3.5859817419731987E-2</v>
      </c>
      <c r="U91" s="46">
        <v>0.36396690664643061</v>
      </c>
      <c r="V91" s="46">
        <v>-0.18874696082361686</v>
      </c>
      <c r="W91" s="60"/>
      <c r="Y91" s="48"/>
      <c r="Z91" s="60"/>
    </row>
  </sheetData>
  <mergeCells count="24">
    <mergeCell ref="C14:K14"/>
    <mergeCell ref="C68:K68"/>
    <mergeCell ref="Q9:S9"/>
    <mergeCell ref="W9:W12"/>
    <mergeCell ref="Q10:Q12"/>
    <mergeCell ref="P9:P12"/>
    <mergeCell ref="C9:C12"/>
    <mergeCell ref="T9:V9"/>
    <mergeCell ref="U10:V10"/>
    <mergeCell ref="D9:D12"/>
    <mergeCell ref="E9:E12"/>
    <mergeCell ref="F9:M10"/>
    <mergeCell ref="U11:U12"/>
    <mergeCell ref="V11:V12"/>
    <mergeCell ref="G11:H11"/>
    <mergeCell ref="J11:M11"/>
    <mergeCell ref="O9:O12"/>
    <mergeCell ref="Z9:Z12"/>
    <mergeCell ref="A9:B12"/>
    <mergeCell ref="R10:S10"/>
    <mergeCell ref="R11:R12"/>
    <mergeCell ref="S11:S12"/>
    <mergeCell ref="T10:T12"/>
    <mergeCell ref="N9:N12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9"/>
  <sheetViews>
    <sheetView topLeftCell="A4" zoomScale="90" zoomScaleNormal="90" zoomScaleSheetLayoutView="85" workbookViewId="0">
      <selection activeCell="K16" sqref="K16"/>
    </sheetView>
  </sheetViews>
  <sheetFormatPr defaultColWidth="9.15234375" defaultRowHeight="14.15" x14ac:dyDescent="0.35"/>
  <cols>
    <col min="1" max="1" width="4" style="137" customWidth="1"/>
    <col min="2" max="2" width="2.84375" style="137" customWidth="1"/>
    <col min="3" max="3" width="36.53515625" style="137" customWidth="1"/>
    <col min="4" max="4" width="34.15234375" style="137" customWidth="1"/>
    <col min="5" max="5" width="10" style="137" customWidth="1"/>
    <col min="6" max="6" width="14.15234375" style="137" hidden="1" customWidth="1"/>
    <col min="7" max="7" width="14.15234375" style="137" customWidth="1"/>
    <col min="8" max="8" width="11.84375" style="195" customWidth="1"/>
    <col min="9" max="16384" width="9.15234375" style="137"/>
  </cols>
  <sheetData>
    <row r="2" spans="1:7" ht="54" customHeight="1" x14ac:dyDescent="0.35">
      <c r="C2" s="255" t="s">
        <v>382</v>
      </c>
      <c r="D2" s="255"/>
      <c r="E2" s="255"/>
      <c r="F2" s="255"/>
      <c r="G2" s="255"/>
    </row>
    <row r="3" spans="1:7" ht="15.45" x14ac:dyDescent="0.35">
      <c r="C3" s="256" t="s">
        <v>380</v>
      </c>
      <c r="D3" s="256"/>
      <c r="E3" s="256"/>
      <c r="F3" s="256"/>
      <c r="G3" s="256"/>
    </row>
    <row r="4" spans="1:7" ht="14.6" thickBot="1" x14ac:dyDescent="0.4">
      <c r="F4" s="196" t="s">
        <v>250</v>
      </c>
      <c r="G4" s="196" t="s">
        <v>385</v>
      </c>
    </row>
    <row r="5" spans="1:7" ht="40.5" customHeight="1" x14ac:dyDescent="0.35">
      <c r="A5" s="257" t="s">
        <v>0</v>
      </c>
      <c r="B5" s="258"/>
      <c r="C5" s="263" t="s">
        <v>136</v>
      </c>
      <c r="D5" s="263" t="s">
        <v>304</v>
      </c>
      <c r="E5" s="263" t="s">
        <v>33</v>
      </c>
      <c r="F5" s="197" t="s">
        <v>132</v>
      </c>
      <c r="G5" s="197"/>
    </row>
    <row r="6" spans="1:7" x14ac:dyDescent="0.35">
      <c r="A6" s="259"/>
      <c r="B6" s="260"/>
      <c r="C6" s="220"/>
      <c r="D6" s="220"/>
      <c r="E6" s="220"/>
      <c r="F6" s="254" t="s">
        <v>381</v>
      </c>
      <c r="G6" s="254" t="str">
        <f>F6</f>
        <v>2026 год</v>
      </c>
    </row>
    <row r="7" spans="1:7" x14ac:dyDescent="0.35">
      <c r="A7" s="261"/>
      <c r="B7" s="262"/>
      <c r="C7" s="220"/>
      <c r="D7" s="220"/>
      <c r="E7" s="220"/>
      <c r="F7" s="254"/>
      <c r="G7" s="254"/>
    </row>
    <row r="8" spans="1:7" x14ac:dyDescent="0.35">
      <c r="A8" s="198"/>
      <c r="B8" s="199"/>
      <c r="C8" s="194"/>
      <c r="D8" s="194"/>
      <c r="E8" s="194"/>
      <c r="F8" s="200"/>
      <c r="G8" s="200"/>
    </row>
    <row r="9" spans="1:7" x14ac:dyDescent="0.35">
      <c r="A9" s="201">
        <v>1</v>
      </c>
      <c r="B9" s="202"/>
      <c r="C9" s="186">
        <v>2</v>
      </c>
      <c r="D9" s="186">
        <v>3</v>
      </c>
      <c r="E9" s="186">
        <v>5</v>
      </c>
      <c r="F9" s="203"/>
      <c r="G9" s="203">
        <v>4</v>
      </c>
    </row>
    <row r="10" spans="1:7" x14ac:dyDescent="0.35">
      <c r="A10" s="204" t="s">
        <v>139</v>
      </c>
      <c r="B10" s="98"/>
      <c r="C10" s="99" t="s">
        <v>133</v>
      </c>
      <c r="D10" s="205"/>
      <c r="E10" s="205"/>
      <c r="F10" s="206"/>
      <c r="G10" s="206"/>
    </row>
    <row r="11" spans="1:7" ht="20.25" customHeight="1" x14ac:dyDescent="0.35">
      <c r="A11" s="207" t="s">
        <v>139</v>
      </c>
      <c r="B11" s="98">
        <v>1</v>
      </c>
      <c r="C11" s="105" t="s">
        <v>222</v>
      </c>
      <c r="D11" s="100" t="s">
        <v>303</v>
      </c>
      <c r="E11" s="100" t="s">
        <v>138</v>
      </c>
      <c r="F11" s="208">
        <v>25.813304504785524</v>
      </c>
      <c r="G11" s="208">
        <v>31.49223149583834</v>
      </c>
    </row>
    <row r="12" spans="1:7" ht="20.25" customHeight="1" x14ac:dyDescent="0.35">
      <c r="A12" s="207" t="s">
        <v>139</v>
      </c>
      <c r="B12" s="98">
        <f>B11+1</f>
        <v>2</v>
      </c>
      <c r="C12" s="105" t="s">
        <v>335</v>
      </c>
      <c r="D12" s="100" t="s">
        <v>335</v>
      </c>
      <c r="E12" s="100" t="s">
        <v>138</v>
      </c>
      <c r="F12" s="208">
        <v>27.763413541809175</v>
      </c>
      <c r="G12" s="208">
        <v>33.871364521007195</v>
      </c>
    </row>
    <row r="13" spans="1:7" x14ac:dyDescent="0.35">
      <c r="A13" s="204" t="s">
        <v>141</v>
      </c>
      <c r="B13" s="98"/>
      <c r="C13" s="99" t="s">
        <v>140</v>
      </c>
      <c r="D13" s="205"/>
      <c r="E13" s="205"/>
      <c r="F13" s="206"/>
      <c r="G13" s="206"/>
    </row>
    <row r="14" spans="1:7" ht="25.5" customHeight="1" x14ac:dyDescent="0.35">
      <c r="A14" s="207" t="s">
        <v>141</v>
      </c>
      <c r="B14" s="98">
        <v>1</v>
      </c>
      <c r="C14" s="105" t="s">
        <v>144</v>
      </c>
      <c r="D14" s="100" t="s">
        <v>305</v>
      </c>
      <c r="E14" s="100" t="s">
        <v>156</v>
      </c>
      <c r="F14" s="209">
        <v>3396.4393917687125</v>
      </c>
      <c r="G14" s="209">
        <v>4143.656057957829</v>
      </c>
    </row>
    <row r="15" spans="1:7" ht="25.5" customHeight="1" x14ac:dyDescent="0.35">
      <c r="A15" s="207" t="s">
        <v>141</v>
      </c>
      <c r="B15" s="98">
        <f>B14+1</f>
        <v>2</v>
      </c>
      <c r="C15" s="105" t="s">
        <v>150</v>
      </c>
      <c r="D15" s="100" t="s">
        <v>376</v>
      </c>
      <c r="E15" s="100" t="s">
        <v>156</v>
      </c>
      <c r="F15" s="209">
        <v>6124.4691432425898</v>
      </c>
      <c r="G15" s="209">
        <v>7471.8523547559598</v>
      </c>
    </row>
    <row r="16" spans="1:7" ht="48" customHeight="1" x14ac:dyDescent="0.35">
      <c r="A16" s="204" t="s">
        <v>207</v>
      </c>
      <c r="B16" s="106"/>
      <c r="C16" s="99" t="s">
        <v>157</v>
      </c>
      <c r="D16" s="100"/>
      <c r="E16" s="100"/>
      <c r="F16" s="210"/>
      <c r="G16" s="210"/>
    </row>
    <row r="17" spans="1:7" ht="32.25" customHeight="1" x14ac:dyDescent="0.35">
      <c r="A17" s="207" t="s">
        <v>207</v>
      </c>
      <c r="B17" s="98">
        <v>1</v>
      </c>
      <c r="C17" s="110" t="s">
        <v>246</v>
      </c>
      <c r="D17" s="100" t="s">
        <v>384</v>
      </c>
      <c r="E17" s="100" t="s">
        <v>156</v>
      </c>
      <c r="F17" s="209">
        <v>6061.6079969923203</v>
      </c>
      <c r="G17" s="209">
        <v>7395.1617563306309</v>
      </c>
    </row>
    <row r="18" spans="1:7" ht="46.5" customHeight="1" x14ac:dyDescent="0.35">
      <c r="A18" s="207" t="s">
        <v>207</v>
      </c>
      <c r="B18" s="98">
        <f>B17+1</f>
        <v>2</v>
      </c>
      <c r="C18" s="110" t="s">
        <v>237</v>
      </c>
      <c r="D18" s="100" t="s">
        <v>383</v>
      </c>
      <c r="E18" s="100" t="s">
        <v>156</v>
      </c>
      <c r="F18" s="209">
        <v>3761.123996992319</v>
      </c>
      <c r="G18" s="209">
        <v>4588.5712763306292</v>
      </c>
    </row>
    <row r="19" spans="1:7" x14ac:dyDescent="0.35">
      <c r="A19" s="204" t="s">
        <v>208</v>
      </c>
      <c r="B19" s="112"/>
      <c r="C19" s="99" t="s">
        <v>163</v>
      </c>
      <c r="D19" s="100"/>
      <c r="E19" s="100"/>
      <c r="F19" s="209"/>
      <c r="G19" s="209"/>
    </row>
    <row r="20" spans="1:7" ht="28.5" customHeight="1" x14ac:dyDescent="0.35">
      <c r="A20" s="207" t="s">
        <v>208</v>
      </c>
      <c r="B20" s="98">
        <v>1</v>
      </c>
      <c r="C20" s="105" t="s">
        <v>166</v>
      </c>
      <c r="D20" s="100" t="s">
        <v>377</v>
      </c>
      <c r="E20" s="100" t="s">
        <v>156</v>
      </c>
      <c r="F20" s="209">
        <v>7601.0497471677363</v>
      </c>
      <c r="G20" s="209">
        <v>9273.2806915446381</v>
      </c>
    </row>
    <row r="21" spans="1:7" ht="28.5" customHeight="1" x14ac:dyDescent="0.35">
      <c r="A21" s="207" t="s">
        <v>208</v>
      </c>
      <c r="B21" s="98">
        <f>B20+1</f>
        <v>2</v>
      </c>
      <c r="C21" s="110" t="s">
        <v>379</v>
      </c>
      <c r="D21" s="100" t="s">
        <v>378</v>
      </c>
      <c r="E21" s="100" t="s">
        <v>156</v>
      </c>
      <c r="F21" s="209">
        <v>5603.3408129441968</v>
      </c>
      <c r="G21" s="209">
        <v>6836.07579179192</v>
      </c>
    </row>
    <row r="22" spans="1:7" ht="28.5" customHeight="1" x14ac:dyDescent="0.35">
      <c r="A22" s="207" t="s">
        <v>208</v>
      </c>
      <c r="B22" s="98">
        <f t="shared" ref="B22:B28" si="0">B21+1</f>
        <v>3</v>
      </c>
      <c r="C22" s="110" t="s">
        <v>371</v>
      </c>
      <c r="D22" s="100" t="s">
        <v>297</v>
      </c>
      <c r="E22" s="100" t="s">
        <v>156</v>
      </c>
      <c r="F22" s="209">
        <v>6459.6337471677361</v>
      </c>
      <c r="G22" s="209">
        <v>7880.7531715446376</v>
      </c>
    </row>
    <row r="23" spans="1:7" ht="28.5" customHeight="1" x14ac:dyDescent="0.35">
      <c r="A23" s="207" t="s">
        <v>208</v>
      </c>
      <c r="B23" s="98">
        <f t="shared" si="0"/>
        <v>4</v>
      </c>
      <c r="C23" s="110" t="s">
        <v>372</v>
      </c>
      <c r="D23" s="100" t="s">
        <v>311</v>
      </c>
      <c r="E23" s="100" t="s">
        <v>156</v>
      </c>
      <c r="F23" s="209">
        <v>6859.7107471677373</v>
      </c>
      <c r="G23" s="209">
        <v>8368.8471115446391</v>
      </c>
    </row>
    <row r="24" spans="1:7" ht="28.5" customHeight="1" x14ac:dyDescent="0.35">
      <c r="A24" s="207" t="s">
        <v>208</v>
      </c>
      <c r="B24" s="98">
        <f t="shared" si="0"/>
        <v>5</v>
      </c>
      <c r="C24" s="110" t="s">
        <v>372</v>
      </c>
      <c r="D24" s="100" t="s">
        <v>355</v>
      </c>
      <c r="E24" s="100" t="s">
        <v>156</v>
      </c>
      <c r="F24" s="209">
        <v>7464.231747167737</v>
      </c>
      <c r="G24" s="209">
        <v>9106.3627315446392</v>
      </c>
    </row>
    <row r="25" spans="1:7" ht="28.5" customHeight="1" x14ac:dyDescent="0.35">
      <c r="A25" s="207" t="s">
        <v>208</v>
      </c>
      <c r="B25" s="98">
        <f t="shared" si="0"/>
        <v>6</v>
      </c>
      <c r="C25" s="110" t="s">
        <v>354</v>
      </c>
      <c r="D25" s="100" t="s">
        <v>358</v>
      </c>
      <c r="E25" s="100" t="s">
        <v>156</v>
      </c>
      <c r="F25" s="209">
        <v>6909.8467471677377</v>
      </c>
      <c r="G25" s="209">
        <v>8430.0130315446404</v>
      </c>
    </row>
    <row r="26" spans="1:7" ht="28.5" customHeight="1" x14ac:dyDescent="0.35">
      <c r="A26" s="207" t="s">
        <v>208</v>
      </c>
      <c r="B26" s="98">
        <f t="shared" si="0"/>
        <v>7</v>
      </c>
      <c r="C26" s="110" t="s">
        <v>174</v>
      </c>
      <c r="D26" s="100" t="s">
        <v>329</v>
      </c>
      <c r="E26" s="100" t="s">
        <v>156</v>
      </c>
      <c r="F26" s="209">
        <v>10812.624747167736</v>
      </c>
      <c r="G26" s="209">
        <v>13191.402191544637</v>
      </c>
    </row>
    <row r="27" spans="1:7" ht="28.5" customHeight="1" x14ac:dyDescent="0.35">
      <c r="A27" s="207" t="s">
        <v>208</v>
      </c>
      <c r="B27" s="98">
        <f t="shared" si="0"/>
        <v>8</v>
      </c>
      <c r="C27" s="110" t="s">
        <v>174</v>
      </c>
      <c r="D27" s="100" t="s">
        <v>351</v>
      </c>
      <c r="E27" s="100" t="s">
        <v>156</v>
      </c>
      <c r="F27" s="209">
        <v>10757.820747167736</v>
      </c>
      <c r="G27" s="209">
        <v>13124.541311544637</v>
      </c>
    </row>
    <row r="28" spans="1:7" ht="28.5" customHeight="1" x14ac:dyDescent="0.35">
      <c r="A28" s="207" t="s">
        <v>208</v>
      </c>
      <c r="B28" s="98">
        <f t="shared" si="0"/>
        <v>9</v>
      </c>
      <c r="C28" s="110" t="s">
        <v>176</v>
      </c>
      <c r="D28" s="100" t="s">
        <v>374</v>
      </c>
      <c r="E28" s="100" t="s">
        <v>156</v>
      </c>
      <c r="F28" s="209">
        <v>8102.1539894832331</v>
      </c>
      <c r="G28" s="209">
        <v>9884.6278671695436</v>
      </c>
    </row>
    <row r="29" spans="1:7" x14ac:dyDescent="0.35">
      <c r="C29" s="211"/>
      <c r="D29" s="211"/>
      <c r="E29" s="211"/>
      <c r="F29" s="211"/>
      <c r="G29" s="211"/>
    </row>
  </sheetData>
  <autoFilter ref="A9:G19" xr:uid="{599DAA08-B3DB-4469-A3DA-D0FF2CCFA6A7}"/>
  <mergeCells count="8">
    <mergeCell ref="G6:G7"/>
    <mergeCell ref="C2:G2"/>
    <mergeCell ref="C3:G3"/>
    <mergeCell ref="F6:F7"/>
    <mergeCell ref="A5:B7"/>
    <mergeCell ref="C5:C7"/>
    <mergeCell ref="D5:D7"/>
    <mergeCell ref="E5:E7"/>
  </mergeCells>
  <printOptions horizontalCentered="1"/>
  <pageMargins left="0.70866141732283472" right="0.39370078740157483" top="0.74803149606299213" bottom="0.74803149606299213" header="0.31496062992125984" footer="0.31496062992125984"/>
  <pageSetup paperSize="9" scale="70" fitToHeight="0" orientation="portrait" blackAndWhite="1" r:id="rId1"/>
  <headerFooter>
    <oddFooter>&amp;C&amp;"Times New Roman,обычный"Реестр на услуги для внешнего оборота&amp;R&amp;P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A618-893E-4F7D-BA91-1E4D6EF95DD9}">
  <dimension ref="B3:F14"/>
  <sheetViews>
    <sheetView tabSelected="1" workbookViewId="0">
      <selection activeCell="D23" sqref="D23"/>
    </sheetView>
  </sheetViews>
  <sheetFormatPr defaultRowHeight="14.6" x14ac:dyDescent="0.4"/>
  <cols>
    <col min="2" max="2" width="33.69140625" customWidth="1"/>
    <col min="3" max="4" width="33.3828125" customWidth="1"/>
    <col min="5" max="5" width="20.3828125" hidden="1" customWidth="1"/>
    <col min="6" max="6" width="23" customWidth="1"/>
  </cols>
  <sheetData>
    <row r="3" spans="2:6" x14ac:dyDescent="0.4">
      <c r="B3" s="235" t="s">
        <v>390</v>
      </c>
      <c r="C3" s="235" t="s">
        <v>399</v>
      </c>
      <c r="D3" s="235" t="s">
        <v>392</v>
      </c>
      <c r="E3" s="235" t="s">
        <v>389</v>
      </c>
      <c r="F3" s="235" t="s">
        <v>391</v>
      </c>
    </row>
    <row r="4" spans="2:6" ht="15" customHeight="1" x14ac:dyDescent="0.4">
      <c r="B4" s="235"/>
      <c r="C4" s="235"/>
      <c r="D4" s="235"/>
      <c r="E4" s="235"/>
      <c r="F4" s="235"/>
    </row>
    <row r="5" spans="2:6" ht="25.5" customHeight="1" x14ac:dyDescent="0.4">
      <c r="B5" s="264" t="s">
        <v>388</v>
      </c>
      <c r="C5" s="132" t="s">
        <v>386</v>
      </c>
      <c r="D5" s="132" t="s">
        <v>393</v>
      </c>
      <c r="E5" s="214">
        <v>13862.54</v>
      </c>
      <c r="F5" s="214">
        <f>E5*1.22</f>
        <v>16912.2988</v>
      </c>
    </row>
    <row r="6" spans="2:6" ht="25.5" customHeight="1" x14ac:dyDescent="0.4">
      <c r="B6" s="264"/>
      <c r="C6" s="132" t="s">
        <v>387</v>
      </c>
      <c r="D6" s="132" t="s">
        <v>393</v>
      </c>
      <c r="E6" s="213">
        <v>14401.97</v>
      </c>
      <c r="F6" s="214">
        <f>E6*1.22</f>
        <v>17570.403399999999</v>
      </c>
    </row>
    <row r="7" spans="2:6" x14ac:dyDescent="0.4">
      <c r="B7" s="212" t="s">
        <v>395</v>
      </c>
      <c r="C7" s="132" t="s">
        <v>394</v>
      </c>
      <c r="D7" s="132" t="s">
        <v>393</v>
      </c>
      <c r="E7" s="214">
        <v>50022.43</v>
      </c>
      <c r="F7" s="214">
        <f>E7*1.22</f>
        <v>61027.364600000001</v>
      </c>
    </row>
    <row r="8" spans="2:6" x14ac:dyDescent="0.4">
      <c r="B8" s="212" t="s">
        <v>396</v>
      </c>
      <c r="C8" s="132" t="s">
        <v>398</v>
      </c>
      <c r="D8" s="132" t="s">
        <v>397</v>
      </c>
      <c r="E8" s="213">
        <v>3513.26</v>
      </c>
      <c r="F8" s="214">
        <f>E8*1.22</f>
        <v>4286.1772000000001</v>
      </c>
    </row>
    <row r="9" spans="2:6" x14ac:dyDescent="0.4">
      <c r="B9" s="264" t="s">
        <v>400</v>
      </c>
      <c r="C9" s="132" t="s">
        <v>402</v>
      </c>
      <c r="D9" s="132" t="s">
        <v>397</v>
      </c>
      <c r="E9" s="213">
        <v>995.73</v>
      </c>
      <c r="F9" s="214">
        <f t="shared" ref="F9:F12" si="0">E9*1.22</f>
        <v>1214.7906</v>
      </c>
    </row>
    <row r="10" spans="2:6" x14ac:dyDescent="0.4">
      <c r="B10" s="264"/>
      <c r="C10" s="132" t="s">
        <v>403</v>
      </c>
      <c r="D10" s="132" t="s">
        <v>397</v>
      </c>
      <c r="E10" s="213">
        <v>1052.57</v>
      </c>
      <c r="F10" s="214">
        <f t="shared" si="0"/>
        <v>1284.1353999999999</v>
      </c>
    </row>
    <row r="11" spans="2:6" x14ac:dyDescent="0.4">
      <c r="B11" s="264" t="s">
        <v>401</v>
      </c>
      <c r="C11" s="132" t="s">
        <v>402</v>
      </c>
      <c r="D11" s="132" t="s">
        <v>397</v>
      </c>
      <c r="E11" s="213">
        <v>1241.76</v>
      </c>
      <c r="F11" s="214">
        <f t="shared" si="0"/>
        <v>1514.9472000000001</v>
      </c>
    </row>
    <row r="12" spans="2:6" x14ac:dyDescent="0.4">
      <c r="B12" s="264"/>
      <c r="C12" s="132" t="s">
        <v>403</v>
      </c>
      <c r="D12" s="132" t="s">
        <v>397</v>
      </c>
      <c r="E12" s="213">
        <v>1386.86</v>
      </c>
      <c r="F12" s="214">
        <f t="shared" si="0"/>
        <v>1691.9691999999998</v>
      </c>
    </row>
    <row r="13" spans="2:6" x14ac:dyDescent="0.4">
      <c r="B13" s="283" t="s">
        <v>404</v>
      </c>
      <c r="C13" s="283"/>
      <c r="D13" s="283"/>
      <c r="E13" s="283"/>
      <c r="F13" s="283"/>
    </row>
    <row r="14" spans="2:6" x14ac:dyDescent="0.4">
      <c r="B14" s="284"/>
      <c r="C14" s="284"/>
      <c r="D14" s="284"/>
      <c r="E14" s="284"/>
      <c r="F14" s="284"/>
    </row>
  </sheetData>
  <mergeCells count="9">
    <mergeCell ref="B11:B12"/>
    <mergeCell ref="B5:B6"/>
    <mergeCell ref="C3:C4"/>
    <mergeCell ref="B13:F14"/>
    <mergeCell ref="E3:E4"/>
    <mergeCell ref="B3:B4"/>
    <mergeCell ref="F3:F4"/>
    <mergeCell ref="D3:D4"/>
    <mergeCell ref="B9:B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W57"/>
  <sheetViews>
    <sheetView workbookViewId="0"/>
  </sheetViews>
  <sheetFormatPr defaultColWidth="9.15234375" defaultRowHeight="10.75" x14ac:dyDescent="0.3"/>
  <cols>
    <col min="1" max="16384" width="9.15234375" style="7"/>
  </cols>
  <sheetData>
    <row r="4" spans="1:23" ht="15.45" x14ac:dyDescent="0.3">
      <c r="E4" s="17"/>
    </row>
    <row r="5" spans="1:23" ht="15" x14ac:dyDescent="0.3">
      <c r="E5" s="3" t="s">
        <v>116</v>
      </c>
    </row>
    <row r="8" spans="1:23" ht="11.15" x14ac:dyDescent="0.3">
      <c r="A8" s="269" t="s">
        <v>24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</row>
    <row r="9" spans="1:23" x14ac:dyDescent="0.3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65" t="s">
        <v>6</v>
      </c>
      <c r="M9" s="265"/>
      <c r="N9" s="265"/>
      <c r="O9" s="265" t="s">
        <v>7</v>
      </c>
      <c r="P9" s="265"/>
      <c r="Q9" s="265" t="s">
        <v>8</v>
      </c>
      <c r="R9" s="265"/>
      <c r="S9" s="265"/>
      <c r="T9" s="265" t="s">
        <v>9</v>
      </c>
      <c r="U9" s="265"/>
      <c r="V9" s="265" t="s">
        <v>25</v>
      </c>
      <c r="W9" s="265"/>
    </row>
    <row r="10" spans="1:23" x14ac:dyDescent="0.3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65" t="s">
        <v>26</v>
      </c>
      <c r="M10" s="265"/>
      <c r="N10" s="265"/>
      <c r="O10" s="265" t="s">
        <v>27</v>
      </c>
      <c r="P10" s="265"/>
      <c r="Q10" s="265" t="s">
        <v>28</v>
      </c>
      <c r="R10" s="265"/>
      <c r="S10" s="265"/>
      <c r="T10" s="265" t="s">
        <v>29</v>
      </c>
      <c r="U10" s="265"/>
      <c r="V10" s="265" t="s">
        <v>30</v>
      </c>
      <c r="W10" s="265"/>
    </row>
    <row r="11" spans="1:23" x14ac:dyDescent="0.3">
      <c r="A11" s="266" t="s">
        <v>31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8"/>
      <c r="W11" s="268"/>
    </row>
    <row r="12" spans="1:23" x14ac:dyDescent="0.3">
      <c r="A12" s="272"/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</row>
    <row r="13" spans="1:23" ht="11.15" x14ac:dyDescent="0.3">
      <c r="A13" s="273" t="s">
        <v>32</v>
      </c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3" ht="51" customHeight="1" x14ac:dyDescent="0.3">
      <c r="A14" s="274" t="s">
        <v>21</v>
      </c>
      <c r="B14" s="275" t="s">
        <v>33</v>
      </c>
      <c r="C14" s="275" t="s">
        <v>34</v>
      </c>
      <c r="D14" s="275" t="s">
        <v>35</v>
      </c>
      <c r="E14" s="8" t="s">
        <v>18</v>
      </c>
      <c r="F14" s="271" t="s">
        <v>18</v>
      </c>
      <c r="G14" s="271"/>
      <c r="H14" s="275" t="s">
        <v>36</v>
      </c>
      <c r="I14" s="275" t="s">
        <v>37</v>
      </c>
      <c r="J14" s="275" t="s">
        <v>38</v>
      </c>
      <c r="K14" s="275" t="s">
        <v>39</v>
      </c>
      <c r="L14" s="275"/>
      <c r="M14" s="275" t="s">
        <v>40</v>
      </c>
      <c r="N14" s="271" t="s">
        <v>41</v>
      </c>
      <c r="O14" s="271"/>
      <c r="P14" s="271" t="s">
        <v>42</v>
      </c>
      <c r="Q14" s="271"/>
      <c r="R14" s="271" t="s">
        <v>43</v>
      </c>
      <c r="S14" s="271"/>
      <c r="T14" s="271"/>
      <c r="U14" s="271"/>
      <c r="V14" s="271"/>
      <c r="W14" s="271" t="s">
        <v>44</v>
      </c>
    </row>
    <row r="15" spans="1:23" x14ac:dyDescent="0.3">
      <c r="A15" s="274"/>
      <c r="B15" s="275"/>
      <c r="C15" s="275"/>
      <c r="D15" s="275"/>
      <c r="E15" s="271" t="s">
        <v>22</v>
      </c>
      <c r="F15" s="271" t="s">
        <v>4</v>
      </c>
      <c r="G15" s="271" t="s">
        <v>23</v>
      </c>
      <c r="H15" s="275"/>
      <c r="I15" s="275"/>
      <c r="J15" s="275"/>
      <c r="K15" s="275"/>
      <c r="L15" s="275"/>
      <c r="M15" s="275"/>
      <c r="N15" s="271"/>
      <c r="O15" s="271"/>
      <c r="P15" s="271"/>
      <c r="Q15" s="271"/>
      <c r="R15" s="271" t="s">
        <v>15</v>
      </c>
      <c r="S15" s="271" t="s">
        <v>16</v>
      </c>
      <c r="T15" s="271"/>
      <c r="U15" s="271" t="s">
        <v>17</v>
      </c>
      <c r="V15" s="271"/>
      <c r="W15" s="271"/>
    </row>
    <row r="16" spans="1:23" x14ac:dyDescent="0.3">
      <c r="A16" s="274"/>
      <c r="B16" s="275"/>
      <c r="C16" s="275"/>
      <c r="D16" s="275"/>
      <c r="E16" s="271"/>
      <c r="F16" s="271"/>
      <c r="G16" s="271"/>
      <c r="H16" s="275"/>
      <c r="I16" s="275"/>
      <c r="J16" s="275"/>
      <c r="K16" s="275"/>
      <c r="L16" s="275"/>
      <c r="M16" s="275"/>
      <c r="N16" s="271"/>
      <c r="O16" s="271"/>
      <c r="P16" s="271"/>
      <c r="Q16" s="271"/>
      <c r="R16" s="271"/>
      <c r="S16" s="271"/>
      <c r="T16" s="271"/>
      <c r="U16" s="9" t="s">
        <v>20</v>
      </c>
      <c r="V16" s="9" t="s">
        <v>21</v>
      </c>
      <c r="W16" s="271"/>
    </row>
    <row r="17" spans="1:23" x14ac:dyDescent="0.3">
      <c r="A17" s="10" t="s">
        <v>45</v>
      </c>
      <c r="B17" s="11" t="s">
        <v>46</v>
      </c>
      <c r="C17" s="11" t="s">
        <v>47</v>
      </c>
      <c r="D17" s="11" t="s">
        <v>48</v>
      </c>
      <c r="E17" s="12" t="s">
        <v>49</v>
      </c>
      <c r="F17" s="11" t="s">
        <v>50</v>
      </c>
      <c r="G17" s="11" t="s">
        <v>51</v>
      </c>
      <c r="H17" s="11" t="s">
        <v>52</v>
      </c>
      <c r="I17" s="11" t="s">
        <v>53</v>
      </c>
      <c r="J17" s="11" t="s">
        <v>54</v>
      </c>
      <c r="K17" s="276" t="s">
        <v>55</v>
      </c>
      <c r="L17" s="276"/>
      <c r="M17" s="11" t="s">
        <v>56</v>
      </c>
      <c r="N17" s="276" t="s">
        <v>57</v>
      </c>
      <c r="O17" s="276"/>
      <c r="P17" s="276" t="s">
        <v>58</v>
      </c>
      <c r="Q17" s="276"/>
      <c r="R17" s="11" t="s">
        <v>59</v>
      </c>
      <c r="S17" s="276" t="s">
        <v>60</v>
      </c>
      <c r="T17" s="276"/>
      <c r="U17" s="11" t="s">
        <v>61</v>
      </c>
      <c r="V17" s="11" t="s">
        <v>62</v>
      </c>
      <c r="W17" s="11" t="s">
        <v>63</v>
      </c>
    </row>
    <row r="18" spans="1:23" x14ac:dyDescent="0.3">
      <c r="A18" s="13" t="s">
        <v>64</v>
      </c>
      <c r="B18" s="14"/>
      <c r="C18" s="14"/>
      <c r="D18" s="12"/>
      <c r="E18" s="11"/>
      <c r="F18" s="11"/>
      <c r="G18" s="11"/>
      <c r="H18" s="10"/>
      <c r="I18" s="10"/>
      <c r="J18" s="10"/>
      <c r="K18" s="265"/>
      <c r="L18" s="265"/>
      <c r="M18" s="10"/>
      <c r="N18" s="276"/>
      <c r="O18" s="276"/>
      <c r="P18" s="276"/>
      <c r="Q18" s="276"/>
      <c r="R18" s="11"/>
      <c r="S18" s="276"/>
      <c r="T18" s="276"/>
      <c r="U18" s="11"/>
      <c r="V18" s="11"/>
      <c r="W18" s="11"/>
    </row>
    <row r="19" spans="1:23" x14ac:dyDescent="0.3">
      <c r="A19" s="13" t="s">
        <v>65</v>
      </c>
      <c r="B19" s="14"/>
      <c r="C19" s="14"/>
      <c r="D19" s="12"/>
      <c r="E19" s="11"/>
      <c r="F19" s="11"/>
      <c r="G19" s="11"/>
      <c r="H19" s="10"/>
      <c r="I19" s="10"/>
      <c r="J19" s="10"/>
      <c r="K19" s="265"/>
      <c r="L19" s="265"/>
      <c r="M19" s="10"/>
      <c r="N19" s="276"/>
      <c r="O19" s="276"/>
      <c r="P19" s="276"/>
      <c r="Q19" s="276"/>
      <c r="R19" s="11"/>
      <c r="S19" s="276"/>
      <c r="T19" s="276"/>
      <c r="U19" s="11"/>
      <c r="V19" s="11"/>
      <c r="W19" s="11"/>
    </row>
    <row r="20" spans="1:23" x14ac:dyDescent="0.3">
      <c r="A20" s="13" t="s">
        <v>66</v>
      </c>
      <c r="B20" s="14"/>
      <c r="C20" s="14"/>
      <c r="D20" s="12"/>
      <c r="E20" s="11"/>
      <c r="F20" s="11"/>
      <c r="G20" s="11"/>
      <c r="H20" s="10"/>
      <c r="I20" s="10"/>
      <c r="J20" s="10"/>
      <c r="K20" s="265"/>
      <c r="L20" s="265"/>
      <c r="M20" s="10"/>
      <c r="N20" s="276"/>
      <c r="O20" s="276"/>
      <c r="P20" s="276"/>
      <c r="Q20" s="276"/>
      <c r="R20" s="11"/>
      <c r="S20" s="276"/>
      <c r="T20" s="276"/>
      <c r="U20" s="11"/>
      <c r="V20" s="11"/>
      <c r="W20" s="11"/>
    </row>
    <row r="21" spans="1:23" x14ac:dyDescent="0.3">
      <c r="A21" s="13" t="s">
        <v>67</v>
      </c>
      <c r="B21" s="14"/>
      <c r="C21" s="14"/>
      <c r="D21" s="12"/>
      <c r="E21" s="11"/>
      <c r="F21" s="11"/>
      <c r="G21" s="11"/>
      <c r="H21" s="10"/>
      <c r="I21" s="10"/>
      <c r="J21" s="10"/>
      <c r="K21" s="265"/>
      <c r="L21" s="265"/>
      <c r="M21" s="10"/>
      <c r="N21" s="276"/>
      <c r="O21" s="276"/>
      <c r="P21" s="276"/>
      <c r="Q21" s="276"/>
      <c r="R21" s="11"/>
      <c r="S21" s="276"/>
      <c r="T21" s="276"/>
      <c r="U21" s="11"/>
      <c r="V21" s="11"/>
      <c r="W21" s="11"/>
    </row>
    <row r="22" spans="1:23" x14ac:dyDescent="0.3">
      <c r="A22" s="277" t="s">
        <v>68</v>
      </c>
      <c r="B22" s="277"/>
      <c r="C22" s="277"/>
      <c r="D22" s="277"/>
      <c r="E22" s="15"/>
      <c r="F22" s="15"/>
      <c r="G22" s="15"/>
      <c r="H22" s="16"/>
      <c r="I22" s="16"/>
      <c r="J22" s="16"/>
      <c r="K22" s="267"/>
      <c r="L22" s="267"/>
      <c r="M22" s="16"/>
      <c r="N22" s="272"/>
      <c r="O22" s="272"/>
      <c r="P22" s="272"/>
      <c r="Q22" s="272"/>
      <c r="R22" s="15"/>
      <c r="S22" s="272"/>
      <c r="T22" s="272"/>
      <c r="U22" s="15"/>
      <c r="V22" s="15"/>
      <c r="W22" s="15"/>
    </row>
    <row r="23" spans="1:23" x14ac:dyDescent="0.3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</row>
    <row r="24" spans="1:23" ht="11.15" x14ac:dyDescent="0.3">
      <c r="A24" s="273" t="s">
        <v>69</v>
      </c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</row>
    <row r="25" spans="1:23" x14ac:dyDescent="0.3">
      <c r="A25" s="274" t="s">
        <v>21</v>
      </c>
      <c r="B25" s="275" t="s">
        <v>106</v>
      </c>
      <c r="C25" s="275"/>
      <c r="D25" s="275"/>
      <c r="E25" s="8" t="s">
        <v>18</v>
      </c>
      <c r="F25" s="271" t="s">
        <v>18</v>
      </c>
      <c r="G25" s="271"/>
      <c r="H25" s="275" t="s">
        <v>36</v>
      </c>
      <c r="I25" s="275" t="s">
        <v>37</v>
      </c>
      <c r="J25" s="275" t="s">
        <v>38</v>
      </c>
      <c r="K25" s="275" t="s">
        <v>39</v>
      </c>
      <c r="L25" s="275"/>
      <c r="M25" s="275" t="s">
        <v>40</v>
      </c>
      <c r="N25" s="271" t="s">
        <v>70</v>
      </c>
      <c r="O25" s="271"/>
      <c r="P25" s="271" t="s">
        <v>71</v>
      </c>
      <c r="Q25" s="271"/>
      <c r="R25" s="271" t="s">
        <v>72</v>
      </c>
      <c r="S25" s="271"/>
      <c r="T25" s="271"/>
      <c r="U25" s="271"/>
      <c r="V25" s="271"/>
      <c r="W25" s="271" t="s">
        <v>44</v>
      </c>
    </row>
    <row r="26" spans="1:23" x14ac:dyDescent="0.3">
      <c r="A26" s="274"/>
      <c r="B26" s="275"/>
      <c r="C26" s="275"/>
      <c r="D26" s="275"/>
      <c r="E26" s="271" t="s">
        <v>22</v>
      </c>
      <c r="F26" s="271" t="s">
        <v>4</v>
      </c>
      <c r="G26" s="271" t="s">
        <v>23</v>
      </c>
      <c r="H26" s="275"/>
      <c r="I26" s="275"/>
      <c r="J26" s="275"/>
      <c r="K26" s="275"/>
      <c r="L26" s="275"/>
      <c r="M26" s="275"/>
      <c r="N26" s="271"/>
      <c r="O26" s="271"/>
      <c r="P26" s="271"/>
      <c r="Q26" s="271"/>
      <c r="R26" s="271" t="s">
        <v>15</v>
      </c>
      <c r="S26" s="271" t="s">
        <v>16</v>
      </c>
      <c r="T26" s="271"/>
      <c r="U26" s="271" t="s">
        <v>17</v>
      </c>
      <c r="V26" s="271"/>
      <c r="W26" s="271"/>
    </row>
    <row r="27" spans="1:23" x14ac:dyDescent="0.3">
      <c r="A27" s="274"/>
      <c r="B27" s="275"/>
      <c r="C27" s="275"/>
      <c r="D27" s="275"/>
      <c r="E27" s="271"/>
      <c r="F27" s="271"/>
      <c r="G27" s="271"/>
      <c r="H27" s="275"/>
      <c r="I27" s="275"/>
      <c r="J27" s="275"/>
      <c r="K27" s="275"/>
      <c r="L27" s="275"/>
      <c r="M27" s="275"/>
      <c r="N27" s="271"/>
      <c r="O27" s="271"/>
      <c r="P27" s="271"/>
      <c r="Q27" s="271"/>
      <c r="R27" s="271"/>
      <c r="S27" s="271"/>
      <c r="T27" s="271"/>
      <c r="U27" s="9" t="s">
        <v>20</v>
      </c>
      <c r="V27" s="9" t="s">
        <v>21</v>
      </c>
      <c r="W27" s="271"/>
    </row>
    <row r="28" spans="1:23" x14ac:dyDescent="0.3">
      <c r="A28" s="10" t="s">
        <v>73</v>
      </c>
      <c r="B28" s="276" t="s">
        <v>74</v>
      </c>
      <c r="C28" s="276"/>
      <c r="D28" s="276"/>
      <c r="E28" s="11" t="s">
        <v>75</v>
      </c>
      <c r="F28" s="11" t="s">
        <v>76</v>
      </c>
      <c r="G28" s="11" t="s">
        <v>77</v>
      </c>
      <c r="H28" s="11" t="s">
        <v>78</v>
      </c>
      <c r="I28" s="11" t="s">
        <v>79</v>
      </c>
      <c r="J28" s="11" t="s">
        <v>80</v>
      </c>
      <c r="K28" s="276" t="s">
        <v>81</v>
      </c>
      <c r="L28" s="276"/>
      <c r="M28" s="11" t="s">
        <v>82</v>
      </c>
      <c r="N28" s="276" t="s">
        <v>83</v>
      </c>
      <c r="O28" s="276"/>
      <c r="P28" s="276" t="s">
        <v>84</v>
      </c>
      <c r="Q28" s="276"/>
      <c r="R28" s="11" t="s">
        <v>85</v>
      </c>
      <c r="S28" s="276" t="s">
        <v>86</v>
      </c>
      <c r="T28" s="276"/>
      <c r="U28" s="11" t="s">
        <v>87</v>
      </c>
      <c r="V28" s="11" t="s">
        <v>88</v>
      </c>
      <c r="W28" s="11" t="s">
        <v>89</v>
      </c>
    </row>
    <row r="29" spans="1:23" ht="32.15" x14ac:dyDescent="0.3">
      <c r="A29" s="12" t="s">
        <v>90</v>
      </c>
      <c r="B29" s="265"/>
      <c r="C29" s="265"/>
      <c r="D29" s="265"/>
      <c r="E29" s="11"/>
      <c r="F29" s="11"/>
      <c r="G29" s="11"/>
      <c r="H29" s="10"/>
      <c r="I29" s="10"/>
      <c r="J29" s="10"/>
      <c r="K29" s="265"/>
      <c r="L29" s="265"/>
      <c r="M29" s="10"/>
      <c r="N29" s="276"/>
      <c r="O29" s="276"/>
      <c r="P29" s="276"/>
      <c r="Q29" s="276"/>
      <c r="R29" s="11"/>
      <c r="S29" s="276"/>
      <c r="T29" s="276"/>
      <c r="U29" s="11"/>
      <c r="V29" s="11"/>
      <c r="W29" s="11"/>
    </row>
    <row r="30" spans="1:23" ht="32.15" x14ac:dyDescent="0.3">
      <c r="A30" s="12" t="s">
        <v>91</v>
      </c>
      <c r="B30" s="265"/>
      <c r="C30" s="265"/>
      <c r="D30" s="265"/>
      <c r="E30" s="11"/>
      <c r="F30" s="11"/>
      <c r="G30" s="11"/>
      <c r="H30" s="10"/>
      <c r="I30" s="10"/>
      <c r="J30" s="10"/>
      <c r="K30" s="265"/>
      <c r="L30" s="265"/>
      <c r="M30" s="10"/>
      <c r="N30" s="276"/>
      <c r="O30" s="276"/>
      <c r="P30" s="276"/>
      <c r="Q30" s="276"/>
      <c r="R30" s="11"/>
      <c r="S30" s="276"/>
      <c r="T30" s="276"/>
      <c r="U30" s="11"/>
      <c r="V30" s="11"/>
      <c r="W30" s="11"/>
    </row>
    <row r="31" spans="1:23" x14ac:dyDescent="0.3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</row>
    <row r="32" spans="1:23" ht="11.15" x14ac:dyDescent="0.3">
      <c r="A32" s="269" t="s">
        <v>107</v>
      </c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</row>
    <row r="33" spans="1:23" x14ac:dyDescent="0.3">
      <c r="A33" s="279" t="s">
        <v>92</v>
      </c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5" t="s">
        <v>93</v>
      </c>
      <c r="M33" s="275"/>
      <c r="N33" s="275"/>
      <c r="O33" s="275" t="s">
        <v>94</v>
      </c>
      <c r="P33" s="275"/>
      <c r="Q33" s="275" t="s">
        <v>95</v>
      </c>
      <c r="R33" s="275"/>
      <c r="S33" s="275"/>
      <c r="T33" s="275" t="s">
        <v>96</v>
      </c>
      <c r="U33" s="275"/>
      <c r="V33" s="275" t="s">
        <v>97</v>
      </c>
      <c r="W33" s="275"/>
    </row>
    <row r="34" spans="1:23" x14ac:dyDescent="0.3">
      <c r="A34" s="266" t="s">
        <v>108</v>
      </c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</row>
    <row r="35" spans="1:23" x14ac:dyDescent="0.3">
      <c r="A35" s="266" t="s">
        <v>98</v>
      </c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</row>
    <row r="36" spans="1:23" x14ac:dyDescent="0.3">
      <c r="A36" s="266" t="s">
        <v>109</v>
      </c>
      <c r="B36" s="266"/>
      <c r="C36" s="266"/>
      <c r="D36" s="266"/>
      <c r="E36" s="266"/>
      <c r="F36" s="266"/>
      <c r="G36" s="266"/>
      <c r="H36" s="266"/>
      <c r="I36" s="266"/>
      <c r="J36" s="266"/>
      <c r="K36" s="266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</row>
    <row r="37" spans="1:23" x14ac:dyDescent="0.3">
      <c r="A37" s="266" t="s">
        <v>110</v>
      </c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</row>
    <row r="38" spans="1:23" x14ac:dyDescent="0.3">
      <c r="A38" s="279" t="s">
        <v>99</v>
      </c>
      <c r="B38" s="279"/>
      <c r="C38" s="279"/>
      <c r="D38" s="279"/>
      <c r="E38" s="279"/>
      <c r="F38" s="279"/>
      <c r="G38" s="279"/>
      <c r="H38" s="279"/>
      <c r="I38" s="279"/>
      <c r="J38" s="279"/>
      <c r="K38" s="279"/>
      <c r="L38" s="275" t="s">
        <v>93</v>
      </c>
      <c r="M38" s="275"/>
      <c r="N38" s="275"/>
      <c r="O38" s="275" t="s">
        <v>94</v>
      </c>
      <c r="P38" s="275"/>
      <c r="Q38" s="275" t="s">
        <v>95</v>
      </c>
      <c r="R38" s="275"/>
      <c r="S38" s="275"/>
      <c r="T38" s="275" t="s">
        <v>96</v>
      </c>
      <c r="U38" s="275"/>
      <c r="V38" s="275" t="s">
        <v>97</v>
      </c>
      <c r="W38" s="275"/>
    </row>
    <row r="39" spans="1:23" x14ac:dyDescent="0.3">
      <c r="A39" s="266" t="s">
        <v>111</v>
      </c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5"/>
      <c r="M39" s="265"/>
      <c r="N39" s="265"/>
      <c r="O39" s="265"/>
      <c r="P39" s="265"/>
      <c r="Q39" s="265"/>
      <c r="R39" s="265"/>
      <c r="S39" s="265"/>
      <c r="T39" s="265"/>
      <c r="U39" s="265"/>
      <c r="V39" s="265"/>
      <c r="W39" s="265"/>
    </row>
    <row r="40" spans="1:23" x14ac:dyDescent="0.3">
      <c r="A40" s="266" t="s">
        <v>100</v>
      </c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</row>
    <row r="41" spans="1:23" x14ac:dyDescent="0.3">
      <c r="A41" s="266" t="s">
        <v>112</v>
      </c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5"/>
      <c r="M41" s="265"/>
      <c r="N41" s="265"/>
      <c r="O41" s="265"/>
      <c r="P41" s="265"/>
      <c r="Q41" s="265"/>
      <c r="R41" s="265"/>
      <c r="S41" s="265"/>
      <c r="T41" s="265"/>
      <c r="U41" s="265"/>
      <c r="V41" s="265"/>
      <c r="W41" s="265"/>
    </row>
    <row r="42" spans="1:23" x14ac:dyDescent="0.3">
      <c r="A42" s="266" t="s">
        <v>113</v>
      </c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</row>
    <row r="43" spans="1:23" x14ac:dyDescent="0.3">
      <c r="A43" s="277" t="s">
        <v>101</v>
      </c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</row>
    <row r="44" spans="1:23" x14ac:dyDescent="0.3">
      <c r="A44" s="270" t="s">
        <v>102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</row>
    <row r="45" spans="1:23" ht="11.15" x14ac:dyDescent="0.3">
      <c r="A45" s="269" t="s">
        <v>103</v>
      </c>
      <c r="B45" s="269"/>
      <c r="C45" s="269"/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</row>
    <row r="46" spans="1:23" x14ac:dyDescent="0.3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</row>
    <row r="47" spans="1:23" x14ac:dyDescent="0.3">
      <c r="A47" s="277" t="s">
        <v>114</v>
      </c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 t="s">
        <v>104</v>
      </c>
      <c r="W47" s="267"/>
    </row>
    <row r="48" spans="1:23" x14ac:dyDescent="0.3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</row>
    <row r="49" spans="1:23" x14ac:dyDescent="0.3">
      <c r="A49" s="277" t="s">
        <v>115</v>
      </c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 t="s">
        <v>105</v>
      </c>
      <c r="W49" s="267"/>
    </row>
    <row r="50" spans="1:23" x14ac:dyDescent="0.3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</row>
    <row r="54" spans="1:23" ht="130.5" customHeight="1" x14ac:dyDescent="0.3">
      <c r="B54" s="280" t="s">
        <v>117</v>
      </c>
      <c r="C54" s="1" t="s">
        <v>10</v>
      </c>
      <c r="D54" s="1" t="s">
        <v>10</v>
      </c>
    </row>
    <row r="55" spans="1:23" ht="13.75" x14ac:dyDescent="0.3">
      <c r="B55" s="280"/>
      <c r="C55" s="2" t="s">
        <v>11</v>
      </c>
      <c r="D55" s="2" t="s">
        <v>12</v>
      </c>
    </row>
    <row r="56" spans="1:23" ht="94.5" customHeight="1" x14ac:dyDescent="0.3">
      <c r="B56" s="280" t="s">
        <v>13</v>
      </c>
      <c r="C56" s="1" t="s">
        <v>10</v>
      </c>
      <c r="D56" s="1" t="s">
        <v>10</v>
      </c>
    </row>
    <row r="57" spans="1:23" ht="13.75" x14ac:dyDescent="0.3">
      <c r="B57" s="280"/>
      <c r="C57" s="2" t="s">
        <v>11</v>
      </c>
      <c r="D57" s="2" t="s">
        <v>12</v>
      </c>
    </row>
  </sheetData>
  <mergeCells count="185">
    <mergeCell ref="B54:B55"/>
    <mergeCell ref="B56:B57"/>
    <mergeCell ref="A49:K50"/>
    <mergeCell ref="L49:N50"/>
    <mergeCell ref="O49:P50"/>
    <mergeCell ref="Q49:S50"/>
    <mergeCell ref="T49:U50"/>
    <mergeCell ref="V49:W50"/>
    <mergeCell ref="A44:W44"/>
    <mergeCell ref="A45:W45"/>
    <mergeCell ref="A46:W46"/>
    <mergeCell ref="A47:K48"/>
    <mergeCell ref="L47:N48"/>
    <mergeCell ref="O47:P48"/>
    <mergeCell ref="Q47:S48"/>
    <mergeCell ref="T47:U48"/>
    <mergeCell ref="V47:W48"/>
    <mergeCell ref="A43:K43"/>
    <mergeCell ref="L43:N43"/>
    <mergeCell ref="O43:P43"/>
    <mergeCell ref="Q43:S43"/>
    <mergeCell ref="T43:U43"/>
    <mergeCell ref="V43:W43"/>
    <mergeCell ref="A42:K42"/>
    <mergeCell ref="L42:N42"/>
    <mergeCell ref="O42:P42"/>
    <mergeCell ref="Q42:S42"/>
    <mergeCell ref="T42:U42"/>
    <mergeCell ref="V42:W42"/>
    <mergeCell ref="A41:K41"/>
    <mergeCell ref="L41:N41"/>
    <mergeCell ref="O41:P41"/>
    <mergeCell ref="Q41:S41"/>
    <mergeCell ref="T41:U41"/>
    <mergeCell ref="V41:W41"/>
    <mergeCell ref="A40:K40"/>
    <mergeCell ref="L40:N40"/>
    <mergeCell ref="O40:P40"/>
    <mergeCell ref="Q40:S40"/>
    <mergeCell ref="T40:U40"/>
    <mergeCell ref="V40:W40"/>
    <mergeCell ref="A39:K39"/>
    <mergeCell ref="L39:N39"/>
    <mergeCell ref="O39:P39"/>
    <mergeCell ref="Q39:S39"/>
    <mergeCell ref="T39:U39"/>
    <mergeCell ref="V39:W39"/>
    <mergeCell ref="A38:K38"/>
    <mergeCell ref="L38:N38"/>
    <mergeCell ref="O38:P38"/>
    <mergeCell ref="Q38:S38"/>
    <mergeCell ref="T38:U38"/>
    <mergeCell ref="V38:W38"/>
    <mergeCell ref="A37:K37"/>
    <mergeCell ref="L37:N37"/>
    <mergeCell ref="O37:P37"/>
    <mergeCell ref="Q37:S37"/>
    <mergeCell ref="T37:U37"/>
    <mergeCell ref="V37:W37"/>
    <mergeCell ref="A36:K36"/>
    <mergeCell ref="L36:N36"/>
    <mergeCell ref="O36:P36"/>
    <mergeCell ref="Q36:S36"/>
    <mergeCell ref="T36:U36"/>
    <mergeCell ref="V36:W36"/>
    <mergeCell ref="A35:K35"/>
    <mergeCell ref="L35:N35"/>
    <mergeCell ref="O35:P35"/>
    <mergeCell ref="Q35:S35"/>
    <mergeCell ref="T35:U35"/>
    <mergeCell ref="V35:W35"/>
    <mergeCell ref="A34:K34"/>
    <mergeCell ref="L34:N34"/>
    <mergeCell ref="O34:P34"/>
    <mergeCell ref="Q34:S34"/>
    <mergeCell ref="T34:U34"/>
    <mergeCell ref="V34:W34"/>
    <mergeCell ref="A32:W32"/>
    <mergeCell ref="A33:K33"/>
    <mergeCell ref="L33:N33"/>
    <mergeCell ref="O33:P33"/>
    <mergeCell ref="Q33:S33"/>
    <mergeCell ref="T33:U33"/>
    <mergeCell ref="V33:W33"/>
    <mergeCell ref="B30:D30"/>
    <mergeCell ref="K30:L30"/>
    <mergeCell ref="N30:O30"/>
    <mergeCell ref="P30:Q30"/>
    <mergeCell ref="S30:T30"/>
    <mergeCell ref="A31:W31"/>
    <mergeCell ref="B28:D28"/>
    <mergeCell ref="K28:L28"/>
    <mergeCell ref="N28:O28"/>
    <mergeCell ref="P28:Q28"/>
    <mergeCell ref="S28:T28"/>
    <mergeCell ref="B29:D29"/>
    <mergeCell ref="K29:L29"/>
    <mergeCell ref="N29:O29"/>
    <mergeCell ref="P29:Q29"/>
    <mergeCell ref="S29:T29"/>
    <mergeCell ref="A23:W23"/>
    <mergeCell ref="A24:W24"/>
    <mergeCell ref="A25:A27"/>
    <mergeCell ref="B25:D27"/>
    <mergeCell ref="F25:G25"/>
    <mergeCell ref="H25:H27"/>
    <mergeCell ref="I25:I27"/>
    <mergeCell ref="J25:J27"/>
    <mergeCell ref="K25:L27"/>
    <mergeCell ref="M25:M27"/>
    <mergeCell ref="N25:O27"/>
    <mergeCell ref="P25:Q27"/>
    <mergeCell ref="R25:V25"/>
    <mergeCell ref="W25:W27"/>
    <mergeCell ref="E26:E27"/>
    <mergeCell ref="F26:F27"/>
    <mergeCell ref="G26:G27"/>
    <mergeCell ref="R26:R27"/>
    <mergeCell ref="S26:T27"/>
    <mergeCell ref="U26:V26"/>
    <mergeCell ref="K21:L21"/>
    <mergeCell ref="N21:O21"/>
    <mergeCell ref="P21:Q21"/>
    <mergeCell ref="S21:T21"/>
    <mergeCell ref="A22:D22"/>
    <mergeCell ref="K22:L22"/>
    <mergeCell ref="N22:O22"/>
    <mergeCell ref="P22:Q22"/>
    <mergeCell ref="S22:T22"/>
    <mergeCell ref="K19:L19"/>
    <mergeCell ref="N19:O19"/>
    <mergeCell ref="P19:Q19"/>
    <mergeCell ref="S19:T19"/>
    <mergeCell ref="K20:L20"/>
    <mergeCell ref="N20:O20"/>
    <mergeCell ref="P20:Q20"/>
    <mergeCell ref="S20:T20"/>
    <mergeCell ref="K17:L17"/>
    <mergeCell ref="N17:O17"/>
    <mergeCell ref="P17:Q17"/>
    <mergeCell ref="S17:T17"/>
    <mergeCell ref="K18:L18"/>
    <mergeCell ref="N18:O18"/>
    <mergeCell ref="P18:Q18"/>
    <mergeCell ref="S18:T18"/>
    <mergeCell ref="W14:W16"/>
    <mergeCell ref="A12:W12"/>
    <mergeCell ref="A13:W13"/>
    <mergeCell ref="A14:A16"/>
    <mergeCell ref="B14:B16"/>
    <mergeCell ref="C14:C16"/>
    <mergeCell ref="D14:D16"/>
    <mergeCell ref="F14:G14"/>
    <mergeCell ref="H14:H16"/>
    <mergeCell ref="I14:I16"/>
    <mergeCell ref="J14:J16"/>
    <mergeCell ref="E15:E16"/>
    <mergeCell ref="F15:F16"/>
    <mergeCell ref="G15:G16"/>
    <mergeCell ref="R15:R16"/>
    <mergeCell ref="S15:T16"/>
    <mergeCell ref="U15:V15"/>
    <mergeCell ref="K14:L16"/>
    <mergeCell ref="M14:M16"/>
    <mergeCell ref="N14:O16"/>
    <mergeCell ref="P14:Q16"/>
    <mergeCell ref="R14:V14"/>
    <mergeCell ref="T10:U10"/>
    <mergeCell ref="V10:W10"/>
    <mergeCell ref="A11:K11"/>
    <mergeCell ref="L11:N11"/>
    <mergeCell ref="O11:P11"/>
    <mergeCell ref="Q11:S11"/>
    <mergeCell ref="T11:U11"/>
    <mergeCell ref="V11:W11"/>
    <mergeCell ref="A8:W8"/>
    <mergeCell ref="A9:K10"/>
    <mergeCell ref="L9:N9"/>
    <mergeCell ref="O9:P9"/>
    <mergeCell ref="Q9:S9"/>
    <mergeCell ref="T9:U9"/>
    <mergeCell ref="V9:W9"/>
    <mergeCell ref="L10:N10"/>
    <mergeCell ref="O10:P10"/>
    <mergeCell ref="Q10:S10"/>
  </mergeCells>
  <pageMargins left="0.7" right="0.7" top="0.75" bottom="0.75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24"/>
  <sheetViews>
    <sheetView workbookViewId="0"/>
  </sheetViews>
  <sheetFormatPr defaultRowHeight="14.6" x14ac:dyDescent="0.4"/>
  <sheetData>
    <row r="3" spans="1:16" ht="15" x14ac:dyDescent="0.4">
      <c r="B3" s="4" t="s">
        <v>125</v>
      </c>
    </row>
    <row r="6" spans="1:16" ht="15.75" customHeight="1" x14ac:dyDescent="0.4">
      <c r="A6" s="221" t="s">
        <v>0</v>
      </c>
      <c r="B6" s="221" t="s">
        <v>1</v>
      </c>
      <c r="C6" s="221" t="s">
        <v>14</v>
      </c>
      <c r="D6" s="221" t="s">
        <v>2</v>
      </c>
      <c r="E6" s="221" t="s">
        <v>3</v>
      </c>
      <c r="F6" s="221"/>
      <c r="G6" s="221"/>
      <c r="H6" s="221"/>
      <c r="I6" s="221"/>
      <c r="J6" s="221" t="s">
        <v>118</v>
      </c>
      <c r="K6" s="221"/>
      <c r="L6" s="221"/>
      <c r="M6" s="221"/>
      <c r="N6" s="221" t="s">
        <v>119</v>
      </c>
      <c r="O6" s="221" t="s">
        <v>120</v>
      </c>
      <c r="P6" s="221" t="s">
        <v>121</v>
      </c>
    </row>
    <row r="7" spans="1:16" x14ac:dyDescent="0.4">
      <c r="A7" s="221"/>
      <c r="B7" s="221"/>
      <c r="C7" s="221"/>
      <c r="D7" s="221"/>
      <c r="E7" s="5" t="s">
        <v>19</v>
      </c>
      <c r="F7" s="253" t="s">
        <v>5</v>
      </c>
      <c r="G7" s="253"/>
      <c r="H7" s="253"/>
      <c r="I7" s="253"/>
      <c r="J7" s="221"/>
      <c r="K7" s="221"/>
      <c r="L7" s="221"/>
      <c r="M7" s="221"/>
      <c r="N7" s="221"/>
      <c r="O7" s="221"/>
      <c r="P7" s="221"/>
    </row>
    <row r="8" spans="1:16" ht="15.45" x14ac:dyDescent="0.4">
      <c r="A8" s="221"/>
      <c r="B8" s="221"/>
      <c r="C8" s="221"/>
      <c r="D8" s="221"/>
      <c r="E8" s="5" t="s">
        <v>4</v>
      </c>
      <c r="F8" s="5" t="s">
        <v>6</v>
      </c>
      <c r="G8" s="5" t="s">
        <v>7</v>
      </c>
      <c r="H8" s="5" t="s">
        <v>8</v>
      </c>
      <c r="I8" s="5" t="s">
        <v>9</v>
      </c>
      <c r="J8" s="18" t="s">
        <v>122</v>
      </c>
      <c r="K8" s="18" t="s">
        <v>123</v>
      </c>
      <c r="L8" s="18" t="s">
        <v>124</v>
      </c>
      <c r="M8" s="18" t="s">
        <v>67</v>
      </c>
      <c r="N8" s="221"/>
      <c r="O8" s="221"/>
      <c r="P8" s="221"/>
    </row>
    <row r="9" spans="1:16" x14ac:dyDescent="0.4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</row>
    <row r="10" spans="1:16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x14ac:dyDescent="0.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21" spans="1:16" ht="129" customHeight="1" x14ac:dyDescent="0.4">
      <c r="A21" s="281" t="s">
        <v>117</v>
      </c>
      <c r="B21" s="1" t="s">
        <v>10</v>
      </c>
      <c r="C21" s="1" t="s">
        <v>10</v>
      </c>
    </row>
    <row r="22" spans="1:16" x14ac:dyDescent="0.4">
      <c r="A22" s="281"/>
      <c r="B22" s="2" t="s">
        <v>11</v>
      </c>
      <c r="C22" s="2" t="s">
        <v>12</v>
      </c>
    </row>
    <row r="23" spans="1:16" ht="93" customHeight="1" x14ac:dyDescent="0.4">
      <c r="A23" s="281" t="s">
        <v>13</v>
      </c>
      <c r="B23" s="1" t="s">
        <v>10</v>
      </c>
      <c r="C23" s="1" t="s">
        <v>10</v>
      </c>
    </row>
    <row r="24" spans="1:16" x14ac:dyDescent="0.4">
      <c r="A24" s="281"/>
      <c r="B24" s="2" t="s">
        <v>11</v>
      </c>
      <c r="C24" s="2" t="s">
        <v>12</v>
      </c>
    </row>
  </sheetData>
  <mergeCells count="12">
    <mergeCell ref="N6:N8"/>
    <mergeCell ref="O6:O8"/>
    <mergeCell ref="P6:P8"/>
    <mergeCell ref="F7:I7"/>
    <mergeCell ref="A21:A22"/>
    <mergeCell ref="E6:I6"/>
    <mergeCell ref="J6:M7"/>
    <mergeCell ref="A23:A24"/>
    <mergeCell ref="A6:A8"/>
    <mergeCell ref="B6:B8"/>
    <mergeCell ref="C6:C8"/>
    <mergeCell ref="D6:D8"/>
  </mergeCells>
  <pageMargins left="0.7" right="0.7" top="0.75" bottom="0.75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O24"/>
  <sheetViews>
    <sheetView workbookViewId="0"/>
  </sheetViews>
  <sheetFormatPr defaultRowHeight="14.6" x14ac:dyDescent="0.4"/>
  <sheetData>
    <row r="3" spans="1:15" ht="15" x14ac:dyDescent="0.4">
      <c r="B3" s="4" t="s">
        <v>131</v>
      </c>
    </row>
    <row r="6" spans="1:15" x14ac:dyDescent="0.4">
      <c r="A6" s="221" t="s">
        <v>0</v>
      </c>
      <c r="B6" s="221" t="s">
        <v>1</v>
      </c>
      <c r="C6" s="221" t="s">
        <v>14</v>
      </c>
      <c r="D6" s="221" t="s">
        <v>2</v>
      </c>
      <c r="E6" s="252" t="s">
        <v>3</v>
      </c>
      <c r="F6" s="252"/>
      <c r="G6" s="252"/>
      <c r="H6" s="252"/>
      <c r="I6" s="221" t="s">
        <v>126</v>
      </c>
      <c r="J6" s="221" t="s">
        <v>127</v>
      </c>
      <c r="K6" s="221" t="s">
        <v>128</v>
      </c>
      <c r="L6" s="221" t="s">
        <v>129</v>
      </c>
      <c r="M6" s="221"/>
      <c r="N6" s="221"/>
      <c r="O6" s="221"/>
    </row>
    <row r="7" spans="1:15" x14ac:dyDescent="0.4">
      <c r="A7" s="221"/>
      <c r="B7" s="221"/>
      <c r="C7" s="221"/>
      <c r="D7" s="221"/>
      <c r="E7" s="252"/>
      <c r="F7" s="252"/>
      <c r="G7" s="252"/>
      <c r="H7" s="252"/>
      <c r="I7" s="221"/>
      <c r="J7" s="221"/>
      <c r="K7" s="221"/>
      <c r="L7" s="221" t="s">
        <v>15</v>
      </c>
      <c r="M7" s="221" t="s">
        <v>16</v>
      </c>
      <c r="N7" s="221" t="s">
        <v>17</v>
      </c>
      <c r="O7" s="221"/>
    </row>
    <row r="8" spans="1:15" ht="15.45" x14ac:dyDescent="0.4">
      <c r="A8" s="221"/>
      <c r="B8" s="221"/>
      <c r="C8" s="221"/>
      <c r="D8" s="221"/>
      <c r="E8" s="20" t="s">
        <v>130</v>
      </c>
      <c r="F8" s="20" t="s">
        <v>130</v>
      </c>
      <c r="G8" s="221" t="s">
        <v>130</v>
      </c>
      <c r="H8" s="221"/>
      <c r="I8" s="221"/>
      <c r="J8" s="221"/>
      <c r="K8" s="221"/>
      <c r="L8" s="221"/>
      <c r="M8" s="221"/>
      <c r="N8" s="282" t="s">
        <v>20</v>
      </c>
      <c r="O8" s="282" t="s">
        <v>21</v>
      </c>
    </row>
    <row r="9" spans="1:15" x14ac:dyDescent="0.4">
      <c r="A9" s="221"/>
      <c r="B9" s="221"/>
      <c r="C9" s="221"/>
      <c r="D9" s="221"/>
      <c r="E9" s="20" t="s">
        <v>22</v>
      </c>
      <c r="F9" s="20" t="s">
        <v>22</v>
      </c>
      <c r="G9" s="20" t="s">
        <v>4</v>
      </c>
      <c r="H9" s="20" t="s">
        <v>22</v>
      </c>
      <c r="I9" s="221"/>
      <c r="J9" s="221"/>
      <c r="K9" s="221"/>
      <c r="L9" s="221"/>
      <c r="M9" s="221"/>
      <c r="N9" s="282"/>
      <c r="O9" s="282"/>
    </row>
    <row r="10" spans="1:15" x14ac:dyDescent="0.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</row>
    <row r="11" spans="1:15" x14ac:dyDescent="0.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21" spans="1:15" ht="129" customHeight="1" x14ac:dyDescent="0.4">
      <c r="A21" s="281" t="s">
        <v>117</v>
      </c>
      <c r="B21" s="1" t="s">
        <v>10</v>
      </c>
      <c r="C21" s="1" t="s">
        <v>10</v>
      </c>
    </row>
    <row r="22" spans="1:15" x14ac:dyDescent="0.4">
      <c r="A22" s="281"/>
      <c r="B22" s="2" t="s">
        <v>11</v>
      </c>
      <c r="C22" s="2" t="s">
        <v>12</v>
      </c>
    </row>
    <row r="23" spans="1:15" ht="93" customHeight="1" x14ac:dyDescent="0.4">
      <c r="A23" s="281" t="s">
        <v>13</v>
      </c>
      <c r="B23" s="1" t="s">
        <v>10</v>
      </c>
      <c r="C23" s="1" t="s">
        <v>10</v>
      </c>
    </row>
    <row r="24" spans="1:15" x14ac:dyDescent="0.4">
      <c r="A24" s="281"/>
      <c r="B24" s="2" t="s">
        <v>11</v>
      </c>
      <c r="C24" s="2" t="s">
        <v>12</v>
      </c>
    </row>
  </sheetData>
  <mergeCells count="17">
    <mergeCell ref="L6:O6"/>
    <mergeCell ref="L7:L9"/>
    <mergeCell ref="M7:M9"/>
    <mergeCell ref="N7:O7"/>
    <mergeCell ref="N8:N9"/>
    <mergeCell ref="O8:O9"/>
    <mergeCell ref="G8:H8"/>
    <mergeCell ref="A21:A22"/>
    <mergeCell ref="A23:A24"/>
    <mergeCell ref="J6:J9"/>
    <mergeCell ref="K6:K9"/>
    <mergeCell ref="A6:A9"/>
    <mergeCell ref="B6:B9"/>
    <mergeCell ref="C6:C9"/>
    <mergeCell ref="D6:D9"/>
    <mergeCell ref="E6:H7"/>
    <mergeCell ref="I6:I9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анализ ВФЦ (2023)</vt:lpstr>
      <vt:lpstr>анализ ВФЦ</vt:lpstr>
      <vt:lpstr>для стороны</vt:lpstr>
      <vt:lpstr>материалы</vt:lpstr>
      <vt:lpstr>Лист3</vt:lpstr>
      <vt:lpstr>Лист4</vt:lpstr>
      <vt:lpstr>Лист5</vt:lpstr>
      <vt:lpstr>'анализ ВФЦ (2023)'!Заголовки_для_печати</vt:lpstr>
      <vt:lpstr>'для стороны'!Заголовки_для_печати</vt:lpstr>
      <vt:lpstr>'анализ ВФЦ (2023)'!Область_печати</vt:lpstr>
      <vt:lpstr>'для стороны'!Область_печати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2026-04-23T07:52:52Z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Реестр ВФЦ МУАД.xlsx</vt:lpwstr>
  </property>
</Properties>
</file>